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690" yWindow="-360" windowWidth="9435" windowHeight="10080" activeTab="4"/>
  </bookViews>
  <sheets>
    <sheet name="3-5" sheetId="1" r:id="rId1"/>
    <sheet name="6" sheetId="9" r:id="rId2"/>
    <sheet name="7" sheetId="3" r:id="rId3"/>
    <sheet name="8" sheetId="4" r:id="rId4"/>
    <sheet name="9-10" sheetId="8" r:id="rId5"/>
  </sheets>
  <definedNames>
    <definedName name="_xlnm.Print_Area" localSheetId="3">'8'!$A$1:$O$34</definedName>
  </definedNames>
  <calcPr calcId="144525"/>
</workbook>
</file>

<file path=xl/calcChain.xml><?xml version="1.0" encoding="utf-8"?>
<calcChain xmlns="http://schemas.openxmlformats.org/spreadsheetml/2006/main">
  <c r="H46" i="8" l="1"/>
  <c r="E33" i="8"/>
  <c r="E88" i="8" l="1"/>
  <c r="E79" i="8"/>
  <c r="O25" i="4"/>
  <c r="N28" i="3"/>
  <c r="R28" i="3" s="1"/>
  <c r="F27" i="1"/>
  <c r="M15" i="4" l="1"/>
  <c r="M21" i="4" s="1"/>
  <c r="K15" i="4"/>
  <c r="K21" i="4" s="1"/>
  <c r="K27" i="4" s="1"/>
  <c r="I15" i="4"/>
  <c r="I21" i="4" s="1"/>
  <c r="G15" i="4"/>
  <c r="G21" i="4" s="1"/>
  <c r="O11" i="4"/>
  <c r="E15" i="4"/>
  <c r="E21" i="4" s="1"/>
  <c r="O13" i="4"/>
  <c r="H23" i="3"/>
  <c r="N12" i="3"/>
  <c r="R12" i="3" s="1"/>
  <c r="J16" i="3"/>
  <c r="J23" i="3" s="1"/>
  <c r="J30" i="3" s="1"/>
  <c r="P16" i="3"/>
  <c r="P23" i="3" s="1"/>
  <c r="P30" i="3" s="1"/>
  <c r="L16" i="3"/>
  <c r="L23" i="3" s="1"/>
  <c r="H16" i="3"/>
  <c r="F16" i="3"/>
  <c r="F23" i="3" s="1"/>
  <c r="D16" i="3"/>
  <c r="D23" i="3" s="1"/>
  <c r="N14" i="3"/>
  <c r="R14" i="3" s="1"/>
  <c r="P87" i="1"/>
  <c r="J87" i="1"/>
  <c r="P77" i="1"/>
  <c r="J77" i="1"/>
  <c r="P135" i="1"/>
  <c r="P138" i="1" s="1"/>
  <c r="J135" i="1"/>
  <c r="J138" i="1" s="1"/>
  <c r="J40" i="1"/>
  <c r="P40" i="1"/>
  <c r="P27" i="1"/>
  <c r="J27" i="1"/>
  <c r="G33" i="8"/>
  <c r="G79" i="8"/>
  <c r="P42" i="1" l="1"/>
  <c r="N16" i="3"/>
  <c r="O15" i="4"/>
  <c r="R16" i="3"/>
  <c r="P89" i="1"/>
  <c r="P140" i="1" s="1"/>
  <c r="J89" i="1"/>
  <c r="J140" i="1" s="1"/>
  <c r="J42" i="1"/>
  <c r="F21" i="4"/>
  <c r="F27" i="4" s="1"/>
  <c r="G27" i="4"/>
  <c r="H21" i="4"/>
  <c r="H27" i="4" s="1"/>
  <c r="I27" i="4"/>
  <c r="J21" i="4"/>
  <c r="J27" i="4" s="1"/>
  <c r="L21" i="4"/>
  <c r="L27" i="4" s="1"/>
  <c r="M27" i="4"/>
  <c r="N21" i="4"/>
  <c r="N27" i="4" s="1"/>
  <c r="E27" i="4"/>
  <c r="E30" i="3"/>
  <c r="G30" i="3"/>
  <c r="K30" i="3"/>
  <c r="M30" i="3"/>
  <c r="O23" i="3"/>
  <c r="O30" i="3" s="1"/>
  <c r="Q23" i="3"/>
  <c r="Q30" i="3" s="1"/>
  <c r="I23" i="3"/>
  <c r="I30" i="3" s="1"/>
  <c r="H30" i="3"/>
  <c r="F30" i="3"/>
  <c r="D30" i="3"/>
  <c r="A1" i="3"/>
  <c r="N87" i="1"/>
  <c r="A55" i="9"/>
  <c r="A35" i="3" s="1"/>
  <c r="G88" i="8"/>
  <c r="I88" i="8"/>
  <c r="K88" i="8"/>
  <c r="I79" i="8"/>
  <c r="I33" i="8"/>
  <c r="I46" i="8" s="1"/>
  <c r="G46" i="8" l="1"/>
  <c r="G52" i="8" s="1"/>
  <c r="E46" i="8"/>
  <c r="L27" i="1"/>
  <c r="H27" i="1"/>
  <c r="O23" i="4"/>
  <c r="N26" i="3"/>
  <c r="N27" i="3"/>
  <c r="N19" i="3"/>
  <c r="N21" i="3"/>
  <c r="R21" i="3" s="1"/>
  <c r="N20" i="3"/>
  <c r="R20" i="3" s="1"/>
  <c r="J42" i="9"/>
  <c r="H42" i="9"/>
  <c r="F42" i="9"/>
  <c r="D42" i="9"/>
  <c r="E22" i="9"/>
  <c r="J20" i="9"/>
  <c r="H20" i="9"/>
  <c r="F20" i="9"/>
  <c r="D20" i="9"/>
  <c r="J13" i="9"/>
  <c r="J22" i="9" s="1"/>
  <c r="J29" i="9" s="1"/>
  <c r="J32" i="9" s="1"/>
  <c r="J35" i="9" s="1"/>
  <c r="H13" i="9"/>
  <c r="H22" i="9" s="1"/>
  <c r="H29" i="9" s="1"/>
  <c r="H32" i="9" s="1"/>
  <c r="H35" i="9" s="1"/>
  <c r="F13" i="9"/>
  <c r="F22" i="9" s="1"/>
  <c r="F29" i="9" s="1"/>
  <c r="F32" i="9" s="1"/>
  <c r="F35" i="9" s="1"/>
  <c r="D13" i="9"/>
  <c r="E52" i="8" l="1"/>
  <c r="D22" i="9"/>
  <c r="D29" i="9" s="1"/>
  <c r="D32" i="9" s="1"/>
  <c r="D35" i="9" s="1"/>
  <c r="N23" i="3"/>
  <c r="N30" i="3" s="1"/>
  <c r="A3" i="3"/>
  <c r="A56" i="1"/>
  <c r="A109" i="1" s="1"/>
  <c r="K79" i="8"/>
  <c r="G90" i="8"/>
  <c r="G93" i="8" s="1"/>
  <c r="R27" i="3"/>
  <c r="L135" i="1"/>
  <c r="F135" i="1"/>
  <c r="R19" i="3"/>
  <c r="R23" i="3" s="1"/>
  <c r="O24" i="4"/>
  <c r="O18" i="4"/>
  <c r="R30" i="3" l="1"/>
  <c r="A3" i="4"/>
  <c r="A3" i="8" s="1"/>
  <c r="A58" i="8" s="1"/>
  <c r="F40" i="1" l="1"/>
  <c r="A105" i="1" l="1"/>
  <c r="A157" i="1" s="1"/>
  <c r="A54" i="1"/>
  <c r="A107" i="1" s="1"/>
  <c r="K33" i="8"/>
  <c r="E90" i="8"/>
  <c r="E93" i="8" s="1"/>
  <c r="K46" i="8" l="1"/>
  <c r="I52" i="8"/>
  <c r="A1" i="4"/>
  <c r="A1" i="8" s="1"/>
  <c r="A56" i="8" s="1"/>
  <c r="A1" i="9"/>
  <c r="A33" i="4"/>
  <c r="A54" i="8" s="1"/>
  <c r="A105" i="8" s="1"/>
  <c r="K52" i="8" l="1"/>
  <c r="K90" i="8" s="1"/>
  <c r="K93" i="8" s="1"/>
  <c r="I90" i="8"/>
  <c r="I93" i="8" s="1"/>
  <c r="N27" i="1" l="1"/>
  <c r="H135" i="1" l="1"/>
  <c r="L138" i="1"/>
  <c r="N135" i="1"/>
  <c r="N138" i="1" s="1"/>
  <c r="L87" i="1"/>
  <c r="F87" i="1"/>
  <c r="H87" i="1"/>
  <c r="L77" i="1"/>
  <c r="F77" i="1"/>
  <c r="H77" i="1"/>
  <c r="N77" i="1"/>
  <c r="L40" i="1"/>
  <c r="N40" i="1"/>
  <c r="H40" i="1"/>
  <c r="F89" i="1" l="1"/>
  <c r="L89" i="1"/>
  <c r="L140" i="1" s="1"/>
  <c r="H89" i="1"/>
  <c r="N89" i="1"/>
  <c r="N140" i="1" s="1"/>
  <c r="O19" i="4" l="1"/>
  <c r="O21" i="4" s="1"/>
  <c r="O27" i="4" s="1"/>
  <c r="F138" i="1" l="1"/>
  <c r="F140" i="1" s="1"/>
  <c r="H138" i="1"/>
  <c r="H140" i="1" s="1"/>
  <c r="L42" i="1"/>
  <c r="F42" i="1"/>
  <c r="N42" i="1"/>
  <c r="H42" i="1"/>
</calcChain>
</file>

<file path=xl/sharedStrings.xml><?xml version="1.0" encoding="utf-8"?>
<sst xmlns="http://schemas.openxmlformats.org/spreadsheetml/2006/main" count="480" uniqueCount="211">
  <si>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</si>
  <si>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</si>
  <si>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</si>
  <si>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</si>
  <si>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</si>
  <si>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ลูกหนี้การค้าและลูกหนี้อื่น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</si>
  <si>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</si>
  <si>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</si>
  <si>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</si>
  <si>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</si>
  <si>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อสังหาริมทรัพย์เพื่อการลงทุน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</si>
  <si>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</si>
  <si>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</si>
  <si>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</si>
  <si>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งบแสดงฐานะการเงิน</t>
  </si>
  <si>
    <t>พ.ศ. 2555</t>
  </si>
  <si>
    <t>พ.ศ. 2554</t>
  </si>
  <si>
    <t>กรรมการ  ____________________________________       กรรมการ  ___________________________________________</t>
  </si>
  <si>
    <t>งบแสดงฐานะการเงิน (ต่อ)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</si>
  <si>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</si>
  <si>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</si>
  <si>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</si>
  <si>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</si>
  <si>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</si>
  <si>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</si>
  <si>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</si>
  <si>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</si>
  <si>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</si>
  <si>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</si>
  <si>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</si>
  <si>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</si>
  <si>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</si>
  <si>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ทุนที่ออกและชำระแล้ว</t>
  </si>
  <si>
    <t>ยังไม่ได้จัดสรร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</si>
  <si>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</si>
  <si>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</si>
  <si>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</si>
  <si>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</si>
  <si>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รายได้อื่น</t>
  </si>
  <si>
    <t>ค่าใช้จ่ายในการขาย</t>
  </si>
  <si>
    <t>ค่าใช้จ่ายในการบริหาร</t>
  </si>
  <si>
    <t>ค่าใช้จ่ายอื่น</t>
  </si>
  <si>
    <t>ต้นทุนทางการเงิน</t>
  </si>
  <si>
    <t>ค่าใช้จ่ายภาษีเงินได้</t>
  </si>
  <si>
    <t>ส่วนเกิน</t>
  </si>
  <si>
    <t>มูลค่าหุ้น</t>
  </si>
  <si>
    <t>กำไรขาดทุนเบ็ดเสร็จอื่น</t>
  </si>
  <si>
    <t>รวม</t>
  </si>
  <si>
    <t>กระแสเงินสดจากกิจกรรมดำเนินงาน</t>
  </si>
  <si>
    <t>กระแสเงินสดจากกิจกรรมลงทุน</t>
  </si>
  <si>
    <t>ดอกเบี้ยรับ</t>
  </si>
  <si>
    <t>รายการปรับปรุง</t>
  </si>
  <si>
    <t>ค่าเสื่อมราคาและค่าตัดจำหน่าย</t>
  </si>
  <si>
    <t>การเปลี่ยนแปลงของเงินทุนหมุนเวียน</t>
  </si>
  <si>
    <t>-  ลูกหนี้การค้าและลูกหนี้อื่น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</si>
  <si>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</si>
  <si>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</si>
  <si>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</si>
  <si>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</si>
  <si>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กระแสเงินสดจากการดำเนินงาน</t>
  </si>
  <si>
    <t>กระแสเงินสดจากกิจกรรมจัดหาเงิน</t>
  </si>
  <si>
    <t>เงินสดและรายการเทียบเท่าเงินสดเพิ่มขึ้น(ลดลง)สุทธิ</t>
  </si>
  <si>
    <t>รายการที่ไม่ใช่เงินสด</t>
  </si>
  <si>
    <t xml:space="preserve">หุ้นสามัญ จำนวน 259.14 ล้านหุ้น </t>
  </si>
  <si>
    <t>จัดสรรแล้ว - สำรองตามกฎหมาย</t>
  </si>
  <si>
    <t>รายได้</t>
  </si>
  <si>
    <t>รายได้จากการขายสินค้า</t>
  </si>
  <si>
    <t>รวมรายได้</t>
  </si>
  <si>
    <t>ต้นทุนขายและการให้บริการ</t>
  </si>
  <si>
    <t>ต้นทุนการให้บริการ</t>
  </si>
  <si>
    <t>ต้นทุนขาย</t>
  </si>
  <si>
    <t>รวมต้นทุนขายและการให้บริการ</t>
  </si>
  <si>
    <t>กำไรขั้นต้น</t>
  </si>
  <si>
    <t xml:space="preserve">กำไรสะสม
</t>
  </si>
  <si>
    <t xml:space="preserve">จัดสรรแล้ว - </t>
  </si>
  <si>
    <t>สำรองตามกฎหมาย</t>
  </si>
  <si>
    <t>กำไรขาดทุน</t>
  </si>
  <si>
    <t>เบ็ดเสร็จอื่น</t>
  </si>
  <si>
    <t>ส่วนที่ครบกำหนดภายในหนึ่งปี</t>
  </si>
  <si>
    <t>เงินสดจ่ายเพื่อลงทุนในบริษัทย่อย</t>
  </si>
  <si>
    <t>เงินสดจ่ายเพื่อซื้อเงินลงทุนชั่วคราว</t>
  </si>
  <si>
    <t>ดอกเบี้ยรับจากเงินลงทุนชั่วคราว</t>
  </si>
  <si>
    <t>ดอกเบี้ยรับจากเงินให้กู้บริษัทย่อย</t>
  </si>
  <si>
    <t>สินทรัพย์ที่มีไว้เพื่อให้เช่า - สุทธิ</t>
  </si>
  <si>
    <t>ภาษีเงินได้ค้างจ่าย</t>
  </si>
  <si>
    <t>เงินเบิกเกินบัญชีธนาคาร</t>
  </si>
  <si>
    <t>เงินกู้ยืมระยะสั้นจากบริษัทย่อย</t>
  </si>
  <si>
    <t>รายได้จากการให้บริการ</t>
  </si>
  <si>
    <t>บาท</t>
  </si>
  <si>
    <t>ขาดทุนจากการด้อยค่าของเงินลงทุนในบริษัทย่อย</t>
  </si>
  <si>
    <t>เงินสดจ่ายซื้ออุปกรณ์</t>
  </si>
  <si>
    <t>เงินสดรับจากการจำหน่ายอุปกรณ์</t>
  </si>
  <si>
    <t>เงินสดจ่ายซื้อสินทรัพย์ไม่มีตัวตน</t>
  </si>
  <si>
    <t>เงินสดจ่ายชำระเงินกู้ยืมระยะยาวจากสถาบันการเงิน</t>
  </si>
  <si>
    <t>เงินสดจ่ายชำระเงินกู้ยืมระยะสั้นจากบริษัทย่อย</t>
  </si>
  <si>
    <t>เงินสดสุทธิใช้ไปในกิจกรรมจัดหาเงิน</t>
  </si>
  <si>
    <t>เงินฝากธนาคารที่ใช้เป็นหลักประกัน</t>
  </si>
  <si>
    <t>หนี้สินตามสัญญาเช่าการเงิน</t>
  </si>
  <si>
    <t>ส่วนเกินมูลค่าหุ้น</t>
  </si>
  <si>
    <t>บริษัท แม็ทชิ่ง แม็กซิไมซ์ โซลูชั่น จำกัด (มหาชน)</t>
  </si>
  <si>
    <t xml:space="preserve">   ที่คาดว่าจะไม่ได้รับคืน(กลับรายการ)</t>
  </si>
  <si>
    <t>เงินสดจ่ายซื้อสินทรัพย์ที่มีไว้เพื่อให้เช่า</t>
  </si>
  <si>
    <t>เงินสดรับจากการจำหน่ายสินทรัพย์ที่มีไว้เพื่อให้เช่า</t>
  </si>
  <si>
    <t>เจ้าหนี้จากการซื้อสินทรัพย์ที่มีไว้เพื่อให้เช่า</t>
  </si>
  <si>
    <t>ดอกเบี้ยจ่าย</t>
  </si>
  <si>
    <t>ภาษีเงินได้ถูกหัก ณ ที่จ่ายรับคืน</t>
  </si>
  <si>
    <t>ภาษีเงินได้นิติบุคคลจ่าย</t>
  </si>
  <si>
    <t>เงินสดจ่ายเพื่อให้กู้ยืมแก่บริษัทย่อย</t>
  </si>
  <si>
    <t>เงินสดรับชำระหนี้เงินกู้จากบริษัทย่อย</t>
  </si>
  <si>
    <t>สินทรัพย์ไม่มีตัวตน - สุทธิ</t>
  </si>
  <si>
    <t xml:space="preserve">   ส่วนที่เป็นของส่วนได้เสียที่ไม่มีอำนาจควบคุม</t>
  </si>
  <si>
    <t>ภาษีมูลค่าเพิ่มรอขอคืน</t>
  </si>
  <si>
    <t xml:space="preserve">   ส่วนที่เป็นของบริษัทใหญ่</t>
  </si>
  <si>
    <t>ค่าเผื่อภาษีเงินได้ถูกหัก ณ ที่จ่าย</t>
  </si>
  <si>
    <t>-  สินค้าคงเหลือและรายการระหว่างผลิต</t>
  </si>
  <si>
    <t>-  ภาษีมูลค่าเพิ่มรอขอคืน</t>
  </si>
  <si>
    <t>-  เงินฝากธนาคารที่ใช้เป็นหลักประกัน</t>
  </si>
  <si>
    <t>เงินสดจ่ายชำระหนี้สินตามสัญญาเช่าการเงิน</t>
  </si>
  <si>
    <t>เจ้าหนี้จากการซื้ออุปกรณ์</t>
  </si>
  <si>
    <t>การเปลี่ยนแปลงในส่วนของผู้ถือหุ้น</t>
  </si>
  <si>
    <t>กำไรสะสม</t>
  </si>
  <si>
    <t>เงินปันผล</t>
  </si>
  <si>
    <t xml:space="preserve">   มูลค่าที่ตราไว้หุ้นละ 1 บาท</t>
  </si>
  <si>
    <t xml:space="preserve">   มูลค่าที่ได้รับชำระแล้วหุ้นละ 1 บาท</t>
  </si>
  <si>
    <t xml:space="preserve">จัดสรรแล้ว  - </t>
  </si>
  <si>
    <t>รวมส่วนของ</t>
  </si>
  <si>
    <t>ส่วนได้เสีย</t>
  </si>
  <si>
    <t>ควบคุม</t>
  </si>
  <si>
    <t>ที่ไม่มีอำนาจ</t>
  </si>
  <si>
    <t>บริษัทใหญ่</t>
  </si>
  <si>
    <t>ผู้ถือหุ้นของ</t>
  </si>
  <si>
    <t>-</t>
  </si>
  <si>
    <t>ภาษีเงินได้ถูกหัก ณ ที่จ่ายตัดจ่าย</t>
  </si>
  <si>
    <t>กลับรายการหนี้สงสัยจะสูญของ</t>
  </si>
  <si>
    <t xml:space="preserve">   เงินให้กู้ยืมระยะสั้น</t>
  </si>
  <si>
    <t>เงินสดรับจากเงินลงทุนชั่วคราว</t>
  </si>
  <si>
    <t>เงินปันผลรับจากบริษัทย่อย</t>
  </si>
  <si>
    <t>เงินสดจ่ายเงินปันผล</t>
  </si>
  <si>
    <t>เงินปันผลรับ</t>
  </si>
  <si>
    <t>กำไรก่อนค่าใช้จ่ายภาษีเงินได้</t>
  </si>
  <si>
    <t xml:space="preserve">กำไรต่อหุ้น </t>
  </si>
  <si>
    <t xml:space="preserve">   กำไรต่อหุ้นขั้นพื้นฐาน</t>
  </si>
  <si>
    <t xml:space="preserve">   กำไรต่อหุ้นปรับลด</t>
  </si>
  <si>
    <t>เงินสดสุทธิได้มาจาก(ใช้ไปใน)กิจกรรมลงทุน</t>
  </si>
  <si>
    <t>การแบ่งปันกำไร(ขาดทุน)สุทธิและกำไร(ขาดทุน)เบ็ดเสร็จ</t>
  </si>
  <si>
    <t>ขาดทุนจากการตัดจำหน่ายอุปกรณ์</t>
  </si>
  <si>
    <t xml:space="preserve">ผลประโยชน์พนักงานเมื่อเกษียณอายุ </t>
  </si>
  <si>
    <t>สำหรับปีสิ้นสุดวันที่ 31 ธันวาคม พ.ศ. 2555 และ พ.ศ. 2554</t>
  </si>
  <si>
    <t>งบกำไรขาดทุนเบ็ดเสร็จ</t>
  </si>
  <si>
    <t xml:space="preserve">   สำหรับปี</t>
  </si>
  <si>
    <t>กำไรสุทธิสำหรับปี</t>
  </si>
  <si>
    <t>กำไรเบ็ดเสร็จสำหรับปี</t>
  </si>
  <si>
    <t>งบแสดงการเปลี่ยนแปลงส่วนของผู้ถือหุ้น</t>
  </si>
  <si>
    <t>งบกระแสเงินสด</t>
  </si>
  <si>
    <t xml:space="preserve">   สำหรับปี พ.ศ. 2554</t>
  </si>
  <si>
    <t>กำไรเบ็ดเสร็จรวมสำหรับปี</t>
  </si>
  <si>
    <t xml:space="preserve">   สำหรับปี พ.ศ. 2555</t>
  </si>
  <si>
    <t>กำไร(ขาดทุน)เบ็ดเสร็จรวมสำหรับปี</t>
  </si>
  <si>
    <t>ยอดคงเหลือสิ้นปี ณ วันที่ 31 ธันวาคม พ.ศ. 2555</t>
  </si>
  <si>
    <t>การเปลี่ยนแปลงในส่วนของผู้ถือหุ้นสำหรับปี พ.ศ. 2555</t>
  </si>
  <si>
    <t>เงินสดสุทธิได้มาจาก(ใช้ไปใน)กิจกรรมดำเนินงาน</t>
  </si>
  <si>
    <t>การเปลี่ยนแปลงในส่วนของผู้ถือหุ้นสำหรับปี พ.ศ. 2554</t>
  </si>
  <si>
    <t>ขาดทุนจากสินค้าเสื่อมสภาพ</t>
  </si>
  <si>
    <t>31 ธันวาคม</t>
  </si>
  <si>
    <t>1 มกราคม</t>
  </si>
  <si>
    <t>เงินให้กู้ยืมระยะสั้น</t>
  </si>
  <si>
    <t xml:space="preserve">แก่บริษัทย่อย - สุทธิ </t>
  </si>
  <si>
    <t>เงินกู้ยืมระยะยาวจาก</t>
  </si>
  <si>
    <t>สถาบันการเงิน</t>
  </si>
  <si>
    <t>ภาษีเงินได้นิติบุคคล</t>
  </si>
  <si>
    <t>และชำระแล้ว</t>
  </si>
  <si>
    <t>ทุนที่</t>
  </si>
  <si>
    <t>ออกจำหน่าย</t>
  </si>
  <si>
    <t>ยอดคงเหลือต้นปี ณ วันที่ 1 มกราคม พ.ศ. 2554</t>
  </si>
  <si>
    <t>ยอดคงเหลือ ณ วันที่ 31 ธันวาคม พ.ศ. 2554</t>
  </si>
  <si>
    <t>งบการเงินรวม</t>
  </si>
  <si>
    <t>งบการเงินเฉพาะบริษัท</t>
  </si>
  <si>
    <t>ตามที่ปรับใหม่</t>
  </si>
  <si>
    <t>ผลกระทบของการเปลี่ยนนโยบายการบัญชี</t>
  </si>
  <si>
    <t xml:space="preserve">   - ผลประโยชน์พนักงานหลังการเลิกจ้าง</t>
  </si>
  <si>
    <t>ยอดยกมาต้นปีที่ปรับปรุงแล้ว</t>
  </si>
  <si>
    <t>-  ผลประโยชน์พนักงาน</t>
  </si>
  <si>
    <t>ถูกหัก ณ ที่จ่าย - สุทธิ</t>
  </si>
  <si>
    <t>อาคารและอุปกรณ์ - สุทธิ</t>
  </si>
  <si>
    <t xml:space="preserve">งบการเงินเฉพาะกิจการ </t>
  </si>
  <si>
    <t>- ส่วนที่ถึงกำหนดภายในหนึ่งปี</t>
  </si>
  <si>
    <t>- ส่วนที่ถึงกำหนดเกินกว่าหนึ่งปี</t>
  </si>
  <si>
    <t>ณ วันที่ 31 ธันวาคม พ.ศ. 2555 และ พ.ศ. 2554 และวันที่ 1 มกราคม พ.ศ. 2554</t>
  </si>
  <si>
    <r>
      <t xml:space="preserve">งบแสดงฐานะการเงิน </t>
    </r>
    <r>
      <rPr>
        <sz val="11"/>
        <rFont val="Angsana New"/>
        <family val="1"/>
      </rPr>
      <t>(ต่อ)</t>
    </r>
  </si>
  <si>
    <r>
      <t xml:space="preserve">หนี้สินและส่วนของผู้ถือหุ้น </t>
    </r>
    <r>
      <rPr>
        <sz val="11"/>
        <rFont val="Angsana New"/>
        <family val="1"/>
      </rPr>
      <t>(ต่อ)</t>
    </r>
  </si>
  <si>
    <t>-  หนี้สินไม่หมุนเวียนอื่น</t>
  </si>
  <si>
    <t xml:space="preserve">   ที่มีไว้เพื่อให้เช่า</t>
  </si>
  <si>
    <t>กำไรจากการจำหน่ายอุปกรณ์</t>
  </si>
  <si>
    <t>กำไรจากการจำหน่ายสินทรัพย์</t>
  </si>
  <si>
    <t>หมายเหตุประกอบงบการเงินรวมและงบการเงินเฉพาะบริษัทในหน้า 11 ถึง 53 เป็นส่วนหนึ่งของงบการเงินนี้</t>
  </si>
  <si>
    <t>กลับรายการค่าเผื่อหนี้สงสัยจะสูญ</t>
  </si>
  <si>
    <t>หนี้สูญและหนี้สงสัยจะสูญ</t>
  </si>
  <si>
    <t>ค่าเผื่อสินค้ารับคืน</t>
  </si>
  <si>
    <t>18, 29.6</t>
  </si>
  <si>
    <t>กำไรจากการประมาณการตามหลักคณิตศาสตร์</t>
  </si>
  <si>
    <t xml:space="preserve">   ประกันภัย</t>
  </si>
  <si>
    <t xml:space="preserve">หุ้นสามัญ จำนวน 535 ล้านหุ้น </t>
  </si>
  <si>
    <t xml:space="preserve">   มูลค่าที่ตราไว้หุ้นละ 1 บาท)</t>
  </si>
  <si>
    <t xml:space="preserve">(พ.ศ. 2554 : หุ้นสามัญ จำนวน 324 ล้านหุ้น </t>
  </si>
  <si>
    <t>ส่วนของผู้ถือหุ้นของบริษัทใหญ่</t>
  </si>
  <si>
    <t>เงินสดรับจากการคืนทุนของบริษัทย่อย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</si>
  <si>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</si>
  <si>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</si>
  <si>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เงินกู้ยืมระยะยาวจากสถาบันการเงิน</t>
  </si>
  <si>
    <t>ส่วนที่ครบกำหนดชำระภายในหนึ่งปี</t>
  </si>
  <si>
    <t>สินค้าคงเหลือ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</si>
</sst>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87" formatCode="_(* #,##0.00_);_(* \(#,##0.00\);_(* &quot;-&quot;??_);_(@_)"/>
    <numFmt numFmtId="188" formatCode="#,##0;\(#,##0\)"/>
    <numFmt numFmtId="189" formatCode="#,##0;\(#,##0\);&quot;-&quot;;@"/>
    <numFmt numFmtId="190" formatCode="#,##0;\(#,##0\);\-"/>
    <numFmt numFmtId="191" formatCode="_-* #,##0_-;\-* #,##0_-;_-* &quot;-&quot;??_-;_-@_-"/>
    <numFmt numFmtId="192" formatCode="#,##0.00;\(#,##0.00\);&quot;-&quot;;@"/>
    <numFmt numFmtId="193" formatCode="_(* #,##0_);_(* \(#,##0\);_(* &quot;-&quot;??_);_(@_)"/>
    <numFmt numFmtId="194" formatCode="#,##0.0;\(#,##0.0\)"/>
  </numFmts>
  <fonts count="14" x14ac:knownFonts="1">
    <font>
      <sz val="11"/>
      <color theme="1"/>
      <name val="Tahoma"/>
      <family val="2"/>
      <scheme val="minor"/>
    </font>
    <font>
      <sz val="10"/>
      <color theme="1"/>
      <name val="Arial"/>
      <family val="2"/>
    </font>
    <font>
      <sz val="11"/>
      <color theme="1"/>
      <name val="Tahoma"/>
      <family val="2"/>
      <scheme val="minor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 New"/>
      <family val="2"/>
    </font>
    <font>
      <u/>
      <sz val="12"/>
      <name val="Angsana New"/>
      <family val="1"/>
    </font>
    <font>
      <sz val="10"/>
      <name val="MS Sans Serif"/>
      <family val="2"/>
      <charset val="222"/>
    </font>
    <font>
      <sz val="10"/>
      <name val="Arial"/>
      <family val="2"/>
    </font>
    <font>
      <b/>
      <sz val="8"/>
      <name val="Angsana New"/>
      <family val="1"/>
    </font>
    <font>
      <sz val="11"/>
      <name val="Tahoma"/>
      <family val="2"/>
      <scheme val="minor"/>
    </font>
    <font>
      <sz val="12"/>
      <color theme="1"/>
      <name val="Angsana New"/>
      <family val="1"/>
    </font>
    <font>
      <b/>
      <sz val="11"/>
      <name val="Angsana New"/>
      <family val="1"/>
    </font>
    <font>
      <sz val="11"/>
      <name val="Angsana New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2">
    <xf numFmtId="0" fontId="0" fillId="0" borderId="0"/>
    <xf numFmtId="187" fontId="2" fillId="0" borderId="0" applyFont="0" applyFill="0" applyBorder="0" applyAlignment="0" applyProtection="0"/>
    <xf numFmtId="0" fontId="5" fillId="0" borderId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7" fillId="0" borderId="0"/>
    <xf numFmtId="187" fontId="2" fillId="0" borderId="0" applyFont="0" applyFill="0" applyBorder="0" applyAlignment="0" applyProtection="0"/>
    <xf numFmtId="0" fontId="8" fillId="0" borderId="0"/>
    <xf numFmtId="0" fontId="1" fillId="0" borderId="0"/>
    <xf numFmtId="187" fontId="1" fillId="0" borderId="0" applyFont="0" applyFill="0" applyBorder="0" applyAlignment="0" applyProtection="0"/>
    <xf numFmtId="187" fontId="8" fillId="0" borderId="0" applyFont="0" applyFill="0" applyBorder="0" applyAlignment="0" applyProtection="0"/>
  </cellStyleXfs>
  <cellXfs count="255">
    <xf numFmtId="0" fontId="0" fillId="0" borderId="0" xfId="0"/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188" fontId="3" fillId="0" borderId="0" xfId="0" applyNumberFormat="1" applyFont="1" applyFill="1" applyAlignment="1">
      <alignment horizontal="left" vertical="center"/>
    </xf>
    <xf numFmtId="188" fontId="3" fillId="0" borderId="1" xfId="0" applyNumberFormat="1" applyFont="1" applyFill="1" applyBorder="1" applyAlignment="1">
      <alignment horizontal="left" vertical="center"/>
    </xf>
    <xf numFmtId="188" fontId="3" fillId="0" borderId="0" xfId="0" applyNumberFormat="1" applyFont="1" applyFill="1" applyBorder="1" applyAlignment="1">
      <alignment horizontal="left" vertical="center"/>
    </xf>
    <xf numFmtId="188" fontId="4" fillId="0" borderId="1" xfId="1" applyNumberFormat="1" applyFont="1" applyFill="1" applyBorder="1" applyAlignment="1">
      <alignment horizontal="right" vertical="center"/>
    </xf>
    <xf numFmtId="188" fontId="4" fillId="0" borderId="0" xfId="0" applyNumberFormat="1" applyFont="1" applyFill="1" applyBorder="1" applyAlignment="1">
      <alignment vertical="center"/>
    </xf>
    <xf numFmtId="188" fontId="3" fillId="0" borderId="0" xfId="0" applyNumberFormat="1" applyFont="1" applyFill="1" applyAlignment="1">
      <alignment horizontal="center" vertical="center"/>
    </xf>
    <xf numFmtId="188" fontId="3" fillId="0" borderId="0" xfId="0" applyNumberFormat="1" applyFont="1" applyFill="1" applyBorder="1" applyAlignment="1">
      <alignment horizontal="center" vertical="center"/>
    </xf>
    <xf numFmtId="188" fontId="4" fillId="0" borderId="0" xfId="0" applyNumberFormat="1" applyFont="1" applyFill="1" applyAlignment="1">
      <alignment vertical="center"/>
    </xf>
    <xf numFmtId="188" fontId="3" fillId="0" borderId="0" xfId="0" applyNumberFormat="1" applyFont="1" applyBorder="1" applyAlignment="1">
      <alignment horizontal="center" vertical="center"/>
    </xf>
    <xf numFmtId="188" fontId="3" fillId="0" borderId="0" xfId="1" applyNumberFormat="1" applyFont="1" applyFill="1" applyBorder="1" applyAlignment="1">
      <alignment horizontal="right" vertical="center"/>
    </xf>
    <xf numFmtId="188" fontId="3" fillId="0" borderId="0" xfId="1" quotePrefix="1" applyNumberFormat="1" applyFont="1" applyFill="1" applyBorder="1" applyAlignment="1">
      <alignment horizontal="right" vertical="center"/>
    </xf>
    <xf numFmtId="188" fontId="3" fillId="0" borderId="0" xfId="0" applyNumberFormat="1" applyFont="1" applyFill="1" applyAlignment="1">
      <alignment horizontal="right" vertical="center"/>
    </xf>
    <xf numFmtId="188" fontId="3" fillId="0" borderId="0" xfId="0" applyNumberFormat="1" applyFont="1" applyFill="1" applyBorder="1" applyAlignment="1">
      <alignment horizontal="right" vertical="center"/>
    </xf>
    <xf numFmtId="188" fontId="4" fillId="0" borderId="0" xfId="0" applyNumberFormat="1" applyFont="1" applyFill="1" applyAlignment="1">
      <alignment horizontal="center" vertical="center"/>
    </xf>
    <xf numFmtId="189" fontId="4" fillId="0" borderId="0" xfId="3" applyNumberFormat="1" applyFont="1" applyBorder="1" applyAlignment="1">
      <alignment horizontal="right" vertical="center"/>
    </xf>
    <xf numFmtId="189" fontId="4" fillId="0" borderId="0" xfId="0" applyNumberFormat="1" applyFont="1" applyAlignment="1">
      <alignment horizontal="right" vertical="center"/>
    </xf>
    <xf numFmtId="189" fontId="4" fillId="0" borderId="0" xfId="4" applyNumberFormat="1" applyFont="1" applyBorder="1" applyAlignment="1">
      <alignment horizontal="right" vertical="center"/>
    </xf>
    <xf numFmtId="188" fontId="4" fillId="0" borderId="0" xfId="1" applyNumberFormat="1" applyFont="1" applyFill="1" applyBorder="1" applyAlignment="1">
      <alignment horizontal="right" vertical="center"/>
    </xf>
    <xf numFmtId="188" fontId="3" fillId="0" borderId="0" xfId="0" applyNumberFormat="1" applyFont="1" applyFill="1" applyAlignment="1">
      <alignment vertical="center"/>
    </xf>
    <xf numFmtId="188" fontId="4" fillId="0" borderId="0" xfId="0" applyNumberFormat="1" applyFont="1" applyFill="1" applyBorder="1" applyAlignment="1">
      <alignment horizontal="right" vertical="center"/>
    </xf>
    <xf numFmtId="188" fontId="4" fillId="0" borderId="0" xfId="5" applyNumberFormat="1" applyFont="1" applyFill="1" applyAlignment="1">
      <alignment horizontal="left" vertical="center"/>
    </xf>
    <xf numFmtId="188" fontId="4" fillId="0" borderId="0" xfId="5" applyNumberFormat="1" applyFont="1" applyFill="1" applyAlignment="1">
      <alignment horizontal="center" vertical="center"/>
    </xf>
    <xf numFmtId="189" fontId="4" fillId="0" borderId="0" xfId="4" applyNumberFormat="1" applyFont="1" applyFill="1" applyBorder="1" applyAlignment="1">
      <alignment horizontal="right" vertical="center"/>
    </xf>
    <xf numFmtId="189" fontId="4" fillId="0" borderId="1" xfId="4" applyNumberFormat="1" applyFont="1" applyBorder="1" applyAlignment="1">
      <alignment horizontal="right" vertical="center"/>
    </xf>
    <xf numFmtId="188" fontId="3" fillId="0" borderId="0" xfId="5" applyNumberFormat="1" applyFont="1" applyFill="1" applyAlignment="1">
      <alignment vertical="center"/>
    </xf>
    <xf numFmtId="189" fontId="4" fillId="0" borderId="1" xfId="3" applyNumberFormat="1" applyFont="1" applyBorder="1" applyAlignment="1">
      <alignment horizontal="right" vertical="center"/>
    </xf>
    <xf numFmtId="188" fontId="4" fillId="0" borderId="0" xfId="1" applyNumberFormat="1" applyFont="1" applyFill="1" applyAlignment="1">
      <alignment vertical="center"/>
    </xf>
    <xf numFmtId="188" fontId="3" fillId="0" borderId="0" xfId="0" quotePrefix="1" applyNumberFormat="1" applyFont="1" applyFill="1" applyAlignment="1">
      <alignment horizontal="left" vertical="center"/>
    </xf>
    <xf numFmtId="190" fontId="4" fillId="0" borderId="3" xfId="1" applyNumberFormat="1" applyFont="1" applyFill="1" applyBorder="1" applyAlignment="1">
      <alignment horizontal="right" vertical="center"/>
    </xf>
    <xf numFmtId="190" fontId="4" fillId="0" borderId="0" xfId="1" applyNumberFormat="1" applyFont="1" applyFill="1" applyBorder="1" applyAlignment="1">
      <alignment horizontal="right" vertical="center"/>
    </xf>
    <xf numFmtId="189" fontId="4" fillId="0" borderId="0" xfId="1" applyNumberFormat="1" applyFont="1" applyBorder="1" applyAlignment="1">
      <alignment horizontal="right" vertical="center"/>
    </xf>
    <xf numFmtId="189" fontId="4" fillId="0" borderId="0" xfId="1" applyNumberFormat="1" applyFont="1" applyAlignment="1">
      <alignment horizontal="right" vertical="center"/>
    </xf>
    <xf numFmtId="189" fontId="4" fillId="0" borderId="1" xfId="1" applyNumberFormat="1" applyFont="1" applyBorder="1" applyAlignment="1">
      <alignment horizontal="right" vertical="center"/>
    </xf>
    <xf numFmtId="189" fontId="4" fillId="0" borderId="0" xfId="0" applyNumberFormat="1" applyFont="1" applyBorder="1" applyAlignment="1">
      <alignment horizontal="right" vertical="center"/>
    </xf>
    <xf numFmtId="0" fontId="3" fillId="0" borderId="0" xfId="2" applyFont="1" applyFill="1" applyAlignment="1">
      <alignment horizontal="left" vertical="top"/>
    </xf>
    <xf numFmtId="0" fontId="4" fillId="0" borderId="0" xfId="2" applyFont="1" applyFill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6" applyFont="1" applyFill="1" applyBorder="1" applyAlignment="1">
      <alignment vertical="top"/>
    </xf>
    <xf numFmtId="188" fontId="4" fillId="0" borderId="1" xfId="0" applyNumberFormat="1" applyFont="1" applyFill="1" applyBorder="1" applyAlignment="1">
      <alignment vertical="center"/>
    </xf>
    <xf numFmtId="188" fontId="3" fillId="0" borderId="0" xfId="8" applyNumberFormat="1" applyFont="1" applyFill="1" applyAlignment="1">
      <alignment horizontal="left" vertical="top"/>
    </xf>
    <xf numFmtId="188" fontId="4" fillId="0" borderId="0" xfId="8" applyNumberFormat="1" applyFont="1" applyAlignment="1">
      <alignment horizontal="left" vertical="top"/>
    </xf>
    <xf numFmtId="188" fontId="3" fillId="0" borderId="0" xfId="0" quotePrefix="1" applyNumberFormat="1" applyFont="1" applyFill="1" applyAlignment="1">
      <alignment horizontal="left" vertical="top"/>
    </xf>
    <xf numFmtId="188" fontId="3" fillId="0" borderId="1" xfId="0" applyNumberFormat="1" applyFont="1" applyFill="1" applyBorder="1" applyAlignment="1">
      <alignment horizontal="center" vertical="top"/>
    </xf>
    <xf numFmtId="188" fontId="3" fillId="0" borderId="0" xfId="0" applyNumberFormat="1" applyFont="1" applyFill="1" applyAlignment="1">
      <alignment horizontal="left" vertical="top"/>
    </xf>
    <xf numFmtId="188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88" fontId="4" fillId="0" borderId="0" xfId="0" quotePrefix="1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188" fontId="6" fillId="0" borderId="0" xfId="0" applyNumberFormat="1" applyFont="1" applyFill="1" applyAlignment="1">
      <alignment horizontal="left" vertical="top"/>
    </xf>
    <xf numFmtId="188" fontId="4" fillId="0" borderId="0" xfId="0" applyNumberFormat="1" applyFont="1" applyFill="1" applyBorder="1" applyAlignment="1">
      <alignment horizontal="left" vertical="top"/>
    </xf>
    <xf numFmtId="188" fontId="3" fillId="0" borderId="0" xfId="0" applyNumberFormat="1" applyFont="1" applyFill="1" applyBorder="1" applyAlignment="1">
      <alignment vertical="top"/>
    </xf>
    <xf numFmtId="188" fontId="4" fillId="0" borderId="0" xfId="0" applyNumberFormat="1" applyFont="1" applyFill="1" applyBorder="1" applyAlignment="1">
      <alignment vertical="top"/>
    </xf>
    <xf numFmtId="189" fontId="4" fillId="0" borderId="3" xfId="1" applyNumberFormat="1" applyFont="1" applyFill="1" applyBorder="1" applyAlignment="1">
      <alignment horizontal="right" vertical="center"/>
    </xf>
    <xf numFmtId="0" fontId="4" fillId="0" borderId="0" xfId="0" quotePrefix="1" applyFont="1" applyAlignment="1">
      <alignment vertical="top"/>
    </xf>
    <xf numFmtId="188" fontId="4" fillId="0" borderId="0" xfId="5" applyNumberFormat="1" applyFont="1" applyFill="1" applyAlignment="1">
      <alignment vertical="center"/>
    </xf>
    <xf numFmtId="189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justify" vertical="top"/>
    </xf>
    <xf numFmtId="188" fontId="3" fillId="0" borderId="0" xfId="0" applyNumberFormat="1" applyFont="1" applyBorder="1" applyAlignment="1">
      <alignment vertical="center"/>
    </xf>
    <xf numFmtId="189" fontId="3" fillId="0" borderId="0" xfId="0" applyNumberFormat="1" applyFont="1" applyAlignment="1">
      <alignment horizontal="center" vertical="top" wrapText="1"/>
    </xf>
    <xf numFmtId="189" fontId="3" fillId="0" borderId="0" xfId="0" applyNumberFormat="1" applyFont="1" applyAlignment="1">
      <alignment horizontal="right" vertical="top" wrapText="1"/>
    </xf>
    <xf numFmtId="189" fontId="3" fillId="0" borderId="1" xfId="0" applyNumberFormat="1" applyFont="1" applyBorder="1" applyAlignment="1">
      <alignment horizontal="right" vertical="top" wrapText="1"/>
    </xf>
    <xf numFmtId="188" fontId="3" fillId="0" borderId="1" xfId="0" applyNumberFormat="1" applyFont="1" applyFill="1" applyBorder="1" applyAlignment="1">
      <alignment horizontal="center" vertical="center"/>
    </xf>
    <xf numFmtId="189" fontId="4" fillId="0" borderId="1" xfId="1" applyNumberFormat="1" applyFont="1" applyFill="1" applyBorder="1" applyAlignment="1">
      <alignment horizontal="right" vertical="center"/>
    </xf>
    <xf numFmtId="189" fontId="3" fillId="0" borderId="0" xfId="0" applyNumberFormat="1" applyFont="1" applyBorder="1" applyAlignment="1">
      <alignment horizontal="center" vertical="center"/>
    </xf>
    <xf numFmtId="189" fontId="3" fillId="0" borderId="0" xfId="1" applyNumberFormat="1" applyFont="1" applyFill="1" applyBorder="1" applyAlignment="1">
      <alignment horizontal="right" vertical="center"/>
    </xf>
    <xf numFmtId="189" fontId="3" fillId="0" borderId="0" xfId="1" quotePrefix="1" applyNumberFormat="1" applyFont="1" applyFill="1" applyBorder="1" applyAlignment="1">
      <alignment horizontal="right" vertical="center"/>
    </xf>
    <xf numFmtId="189" fontId="3" fillId="0" borderId="0" xfId="0" applyNumberFormat="1" applyFont="1" applyFill="1" applyAlignment="1">
      <alignment horizontal="right" vertical="center"/>
    </xf>
    <xf numFmtId="189" fontId="3" fillId="0" borderId="0" xfId="0" applyNumberFormat="1" applyFont="1" applyFill="1" applyBorder="1" applyAlignment="1">
      <alignment horizontal="right" vertical="center"/>
    </xf>
    <xf numFmtId="189" fontId="3" fillId="0" borderId="1" xfId="1" applyNumberFormat="1" applyFont="1" applyFill="1" applyBorder="1" applyAlignment="1">
      <alignment horizontal="right" vertical="center"/>
    </xf>
    <xf numFmtId="189" fontId="4" fillId="0" borderId="0" xfId="0" applyNumberFormat="1" applyFont="1" applyFill="1" applyBorder="1" applyAlignment="1">
      <alignment horizontal="right" vertical="center"/>
    </xf>
    <xf numFmtId="189" fontId="4" fillId="0" borderId="1" xfId="0" applyNumberFormat="1" applyFont="1" applyFill="1" applyBorder="1" applyAlignment="1">
      <alignment horizontal="right" vertical="center"/>
    </xf>
    <xf numFmtId="189" fontId="3" fillId="0" borderId="0" xfId="0" applyNumberFormat="1" applyFont="1" applyFill="1" applyAlignment="1">
      <alignment vertical="center"/>
    </xf>
    <xf numFmtId="189" fontId="3" fillId="0" borderId="0" xfId="0" applyNumberFormat="1" applyFont="1" applyFill="1" applyAlignment="1">
      <alignment horizontal="center" vertical="center"/>
    </xf>
    <xf numFmtId="189" fontId="4" fillId="0" borderId="1" xfId="0" applyNumberFormat="1" applyFont="1" applyFill="1" applyBorder="1" applyAlignment="1">
      <alignment vertical="center"/>
    </xf>
    <xf numFmtId="188" fontId="3" fillId="0" borderId="0" xfId="0" applyNumberFormat="1" applyFont="1" applyFill="1" applyBorder="1" applyAlignment="1">
      <alignment vertical="center"/>
    </xf>
    <xf numFmtId="189" fontId="4" fillId="0" borderId="0" xfId="4" applyNumberFormat="1" applyFont="1" applyAlignment="1">
      <alignment horizontal="right" vertical="center"/>
    </xf>
    <xf numFmtId="189" fontId="4" fillId="0" borderId="0" xfId="7" applyNumberFormat="1" applyFont="1" applyBorder="1" applyAlignment="1">
      <alignment horizontal="right" vertical="center"/>
    </xf>
    <xf numFmtId="189" fontId="3" fillId="0" borderId="0" xfId="0" applyNumberFormat="1" applyFont="1" applyBorder="1" applyAlignment="1">
      <alignment horizontal="right" vertical="center"/>
    </xf>
    <xf numFmtId="188" fontId="3" fillId="0" borderId="0" xfId="0" applyNumberFormat="1" applyFont="1" applyBorder="1" applyAlignment="1">
      <alignment horizontal="right" vertical="center"/>
    </xf>
    <xf numFmtId="189" fontId="4" fillId="0" borderId="0" xfId="10" applyNumberFormat="1" applyFont="1" applyFill="1" applyAlignment="1">
      <alignment horizontal="right" vertical="top"/>
    </xf>
    <xf numFmtId="189" fontId="3" fillId="0" borderId="0" xfId="0" applyNumberFormat="1" applyFont="1" applyFill="1" applyBorder="1" applyAlignment="1">
      <alignment horizontal="center" vertical="center" wrapText="1"/>
    </xf>
    <xf numFmtId="189" fontId="4" fillId="0" borderId="0" xfId="4" applyNumberFormat="1" applyFont="1" applyFill="1" applyAlignment="1">
      <alignment horizontal="right" vertical="center"/>
    </xf>
    <xf numFmtId="189" fontId="4" fillId="0" borderId="1" xfId="4" applyNumberFormat="1" applyFont="1" applyFill="1" applyBorder="1" applyAlignment="1">
      <alignment vertical="center"/>
    </xf>
    <xf numFmtId="189" fontId="4" fillId="0" borderId="1" xfId="4" applyNumberFormat="1" applyFont="1" applyFill="1" applyBorder="1" applyAlignment="1">
      <alignment horizontal="right" vertical="center"/>
    </xf>
    <xf numFmtId="189" fontId="4" fillId="0" borderId="0" xfId="4" applyNumberFormat="1" applyFont="1" applyFill="1" applyBorder="1" applyAlignment="1">
      <alignment vertical="center"/>
    </xf>
    <xf numFmtId="189" fontId="4" fillId="0" borderId="1" xfId="7" applyNumberFormat="1" applyFont="1" applyBorder="1" applyAlignment="1">
      <alignment horizontal="right" vertical="center"/>
    </xf>
    <xf numFmtId="189" fontId="4" fillId="0" borderId="3" xfId="7" applyNumberFormat="1" applyFont="1" applyBorder="1" applyAlignment="1">
      <alignment horizontal="right" vertical="center"/>
    </xf>
    <xf numFmtId="189" fontId="3" fillId="0" borderId="0" xfId="11" quotePrefix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93" fontId="4" fillId="0" borderId="1" xfId="0" applyNumberFormat="1" applyFont="1" applyBorder="1" applyAlignment="1">
      <alignment horizontal="right" vertical="center"/>
    </xf>
    <xf numFmtId="193" fontId="4" fillId="0" borderId="0" xfId="0" applyNumberFormat="1" applyFont="1" applyBorder="1" applyAlignment="1">
      <alignment horizontal="right" vertical="center"/>
    </xf>
    <xf numFmtId="190" fontId="4" fillId="0" borderId="0" xfId="3" applyNumberFormat="1" applyFont="1" applyBorder="1" applyAlignment="1">
      <alignment horizontal="right" vertical="center"/>
    </xf>
    <xf numFmtId="190" fontId="4" fillId="0" borderId="0" xfId="0" applyNumberFormat="1" applyFont="1" applyFill="1" applyBorder="1" applyAlignment="1">
      <alignment horizontal="right" vertical="center"/>
    </xf>
    <xf numFmtId="190" fontId="4" fillId="0" borderId="1" xfId="1" applyNumberFormat="1" applyFont="1" applyBorder="1" applyAlignment="1">
      <alignment horizontal="right" vertical="center"/>
    </xf>
    <xf numFmtId="190" fontId="4" fillId="0" borderId="0" xfId="1" applyNumberFormat="1" applyFont="1" applyBorder="1" applyAlignment="1">
      <alignment horizontal="right" vertical="center"/>
    </xf>
    <xf numFmtId="189" fontId="3" fillId="0" borderId="0" xfId="0" applyNumberFormat="1" applyFont="1" applyFill="1" applyAlignment="1">
      <alignment horizontal="center" vertical="top" wrapText="1"/>
    </xf>
    <xf numFmtId="189" fontId="3" fillId="0" borderId="0" xfId="0" applyNumberFormat="1" applyFont="1" applyFill="1" applyAlignment="1">
      <alignment horizontal="right" vertical="top" wrapText="1"/>
    </xf>
    <xf numFmtId="189" fontId="3" fillId="0" borderId="1" xfId="0" applyNumberFormat="1" applyFont="1" applyFill="1" applyBorder="1" applyAlignment="1">
      <alignment horizontal="right" vertical="top" wrapText="1"/>
    </xf>
    <xf numFmtId="189" fontId="4" fillId="0" borderId="0" xfId="7" applyNumberFormat="1" applyFont="1" applyFill="1" applyBorder="1" applyAlignment="1">
      <alignment horizontal="right" vertical="top" wrapText="1"/>
    </xf>
    <xf numFmtId="189" fontId="4" fillId="0" borderId="1" xfId="7" applyNumberFormat="1" applyFont="1" applyFill="1" applyBorder="1" applyAlignment="1">
      <alignment horizontal="right" vertical="top" wrapText="1"/>
    </xf>
    <xf numFmtId="189" fontId="4" fillId="0" borderId="0" xfId="0" applyNumberFormat="1" applyFont="1" applyBorder="1" applyAlignment="1">
      <alignment horizontal="justify" vertical="top"/>
    </xf>
    <xf numFmtId="189" fontId="4" fillId="0" borderId="0" xfId="10" applyNumberFormat="1" applyFont="1" applyFill="1" applyBorder="1" applyAlignment="1">
      <alignment horizontal="right" vertical="top"/>
    </xf>
    <xf numFmtId="190" fontId="4" fillId="0" borderId="0" xfId="7" applyNumberFormat="1" applyFont="1" applyFill="1" applyBorder="1" applyAlignment="1">
      <alignment horizontal="right" vertical="top" wrapText="1"/>
    </xf>
    <xf numFmtId="190" fontId="4" fillId="0" borderId="1" xfId="7" applyNumberFormat="1" applyFont="1" applyFill="1" applyBorder="1" applyAlignment="1">
      <alignment horizontal="right" vertical="top" wrapText="1"/>
    </xf>
    <xf numFmtId="190" fontId="4" fillId="0" borderId="0" xfId="4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top" wrapText="1"/>
    </xf>
    <xf numFmtId="188" fontId="3" fillId="0" borderId="1" xfId="1" applyNumberFormat="1" applyFont="1" applyFill="1" applyBorder="1" applyAlignment="1">
      <alignment horizontal="right" vertical="center"/>
    </xf>
    <xf numFmtId="189" fontId="3" fillId="0" borderId="0" xfId="0" applyNumberFormat="1" applyFont="1" applyBorder="1" applyAlignment="1">
      <alignment horizontal="right" vertical="top" wrapText="1"/>
    </xf>
    <xf numFmtId="188" fontId="9" fillId="0" borderId="0" xfId="0" applyNumberFormat="1" applyFont="1" applyFill="1" applyAlignment="1">
      <alignment horizontal="center" vertical="center"/>
    </xf>
    <xf numFmtId="188" fontId="9" fillId="0" borderId="0" xfId="0" applyNumberFormat="1" applyFont="1" applyFill="1" applyBorder="1" applyAlignment="1">
      <alignment horizontal="center" vertical="center"/>
    </xf>
    <xf numFmtId="188" fontId="9" fillId="0" borderId="0" xfId="1" applyNumberFormat="1" applyFont="1" applyFill="1" applyBorder="1" applyAlignment="1">
      <alignment horizontal="right" vertical="center"/>
    </xf>
    <xf numFmtId="188" fontId="9" fillId="0" borderId="0" xfId="1" quotePrefix="1" applyNumberFormat="1" applyFont="1" applyFill="1" applyBorder="1" applyAlignment="1">
      <alignment horizontal="right" vertical="center"/>
    </xf>
    <xf numFmtId="188" fontId="9" fillId="0" borderId="0" xfId="0" applyNumberFormat="1" applyFont="1" applyFill="1" applyAlignment="1">
      <alignment horizontal="right" vertical="center"/>
    </xf>
    <xf numFmtId="188" fontId="9" fillId="0" borderId="0" xfId="0" applyNumberFormat="1" applyFont="1" applyFill="1" applyBorder="1" applyAlignment="1">
      <alignment horizontal="right" vertical="center"/>
    </xf>
    <xf numFmtId="189" fontId="3" fillId="0" borderId="0" xfId="0" applyNumberFormat="1" applyFont="1" applyFill="1" applyBorder="1" applyAlignment="1">
      <alignment horizontal="right" vertical="top" wrapText="1"/>
    </xf>
    <xf numFmtId="189" fontId="3" fillId="0" borderId="0" xfId="7" applyNumberFormat="1" applyFont="1" applyFill="1" applyBorder="1" applyAlignment="1">
      <alignment horizontal="right" vertical="top" wrapText="1"/>
    </xf>
    <xf numFmtId="189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0" xfId="2" applyFont="1" applyFill="1" applyAlignment="1">
      <alignment vertical="top"/>
    </xf>
    <xf numFmtId="0" fontId="4" fillId="0" borderId="0" xfId="0" applyFont="1" applyAlignment="1">
      <alignment horizontal="center" vertical="top"/>
    </xf>
    <xf numFmtId="189" fontId="4" fillId="0" borderId="0" xfId="0" applyNumberFormat="1" applyFont="1" applyFill="1" applyAlignment="1">
      <alignment vertical="top"/>
    </xf>
    <xf numFmtId="189" fontId="4" fillId="0" borderId="0" xfId="7" applyNumberFormat="1" applyFont="1" applyFill="1" applyAlignment="1">
      <alignment vertical="top"/>
    </xf>
    <xf numFmtId="0" fontId="3" fillId="0" borderId="1" xfId="0" quotePrefix="1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89" fontId="4" fillId="0" borderId="1" xfId="0" applyNumberFormat="1" applyFont="1" applyFill="1" applyBorder="1" applyAlignment="1">
      <alignment vertical="top"/>
    </xf>
    <xf numFmtId="189" fontId="4" fillId="0" borderId="1" xfId="7" applyNumberFormat="1" applyFont="1" applyFill="1" applyBorder="1" applyAlignment="1">
      <alignment vertical="top"/>
    </xf>
    <xf numFmtId="0" fontId="3" fillId="0" borderId="0" xfId="0" quotePrefix="1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189" fontId="4" fillId="0" borderId="0" xfId="0" applyNumberFormat="1" applyFont="1" applyFill="1" applyBorder="1" applyAlignment="1">
      <alignment vertical="top"/>
    </xf>
    <xf numFmtId="189" fontId="4" fillId="0" borderId="0" xfId="7" applyNumberFormat="1" applyFont="1" applyFill="1" applyBorder="1" applyAlignment="1">
      <alignment vertical="top"/>
    </xf>
    <xf numFmtId="189" fontId="4" fillId="0" borderId="0" xfId="7" applyNumberFormat="1" applyFont="1" applyFill="1" applyAlignment="1">
      <alignment horizontal="right" vertical="top"/>
    </xf>
    <xf numFmtId="189" fontId="4" fillId="0" borderId="0" xfId="0" applyNumberFormat="1" applyFont="1" applyFill="1" applyAlignment="1">
      <alignment horizontal="right" vertical="top"/>
    </xf>
    <xf numFmtId="189" fontId="4" fillId="0" borderId="0" xfId="0" applyNumberFormat="1" applyFont="1" applyAlignment="1">
      <alignment vertical="top"/>
    </xf>
    <xf numFmtId="0" fontId="4" fillId="0" borderId="0" xfId="0" applyFont="1" applyFill="1" applyAlignment="1">
      <alignment horizontal="center" vertical="top"/>
    </xf>
    <xf numFmtId="189" fontId="4" fillId="0" borderId="1" xfId="7" applyNumberFormat="1" applyFont="1" applyFill="1" applyBorder="1" applyAlignment="1">
      <alignment horizontal="right" vertical="top"/>
    </xf>
    <xf numFmtId="190" fontId="4" fillId="0" borderId="0" xfId="7" applyNumberFormat="1" applyFont="1" applyFill="1" applyAlignment="1">
      <alignment horizontal="right" vertical="top"/>
    </xf>
    <xf numFmtId="189" fontId="4" fillId="0" borderId="0" xfId="7" applyNumberFormat="1" applyFont="1" applyFill="1" applyBorder="1" applyAlignment="1">
      <alignment horizontal="right" vertical="top"/>
    </xf>
    <xf numFmtId="190" fontId="4" fillId="0" borderId="0" xfId="7" applyNumberFormat="1" applyFont="1" applyFill="1" applyBorder="1" applyAlignment="1">
      <alignment horizontal="right" vertical="top"/>
    </xf>
    <xf numFmtId="190" fontId="4" fillId="0" borderId="1" xfId="7" applyNumberFormat="1" applyFont="1" applyFill="1" applyBorder="1" applyAlignment="1">
      <alignment horizontal="right" vertical="top"/>
    </xf>
    <xf numFmtId="189" fontId="4" fillId="0" borderId="3" xfId="7" applyNumberFormat="1" applyFont="1" applyFill="1" applyBorder="1" applyAlignment="1">
      <alignment horizontal="right" vertical="top"/>
    </xf>
    <xf numFmtId="0" fontId="4" fillId="0" borderId="0" xfId="9" applyFont="1" applyAlignment="1">
      <alignment vertical="top"/>
    </xf>
    <xf numFmtId="0" fontId="4" fillId="0" borderId="0" xfId="9" applyFont="1" applyAlignment="1">
      <alignment horizontal="center" vertical="top"/>
    </xf>
    <xf numFmtId="189" fontId="4" fillId="0" borderId="0" xfId="9" applyNumberFormat="1" applyFont="1" applyAlignment="1">
      <alignment horizontal="right" vertical="top"/>
    </xf>
    <xf numFmtId="189" fontId="4" fillId="0" borderId="0" xfId="0" applyNumberFormat="1" applyFont="1" applyAlignment="1">
      <alignment horizontal="right" wrapText="1"/>
    </xf>
    <xf numFmtId="189" fontId="4" fillId="0" borderId="0" xfId="0" applyNumberFormat="1" applyFont="1" applyAlignment="1">
      <alignment horizontal="right" vertical="top" wrapText="1"/>
    </xf>
    <xf numFmtId="0" fontId="10" fillId="0" borderId="0" xfId="0" applyFont="1"/>
    <xf numFmtId="0" fontId="10" fillId="0" borderId="1" xfId="0" applyFont="1" applyBorder="1"/>
    <xf numFmtId="0" fontId="10" fillId="0" borderId="0" xfId="0" applyFont="1" applyBorder="1"/>
    <xf numFmtId="189" fontId="4" fillId="0" borderId="0" xfId="0" applyNumberFormat="1" applyFont="1"/>
    <xf numFmtId="189" fontId="4" fillId="0" borderId="1" xfId="0" applyNumberFormat="1" applyFont="1" applyBorder="1"/>
    <xf numFmtId="189" fontId="4" fillId="0" borderId="1" xfId="0" applyNumberFormat="1" applyFont="1" applyBorder="1" applyAlignment="1">
      <alignment vertical="top"/>
    </xf>
    <xf numFmtId="189" fontId="4" fillId="0" borderId="0" xfId="1" applyNumberFormat="1" applyFont="1" applyAlignment="1">
      <alignment vertical="top"/>
    </xf>
    <xf numFmtId="0" fontId="4" fillId="0" borderId="0" xfId="0" applyFont="1" applyAlignment="1">
      <alignment vertical="top" wrapText="1"/>
    </xf>
    <xf numFmtId="189" fontId="3" fillId="0" borderId="1" xfId="1" applyNumberFormat="1" applyFont="1" applyBorder="1" applyAlignment="1">
      <alignment horizontal="right" vertical="top"/>
    </xf>
    <xf numFmtId="189" fontId="3" fillId="0" borderId="0" xfId="1" applyNumberFormat="1" applyFont="1" applyAlignment="1">
      <alignment vertical="top"/>
    </xf>
    <xf numFmtId="192" fontId="4" fillId="0" borderId="0" xfId="1" applyNumberFormat="1" applyFont="1" applyAlignment="1">
      <alignment vertical="top"/>
    </xf>
    <xf numFmtId="0" fontId="4" fillId="0" borderId="0" xfId="0" applyFont="1" applyFill="1" applyAlignment="1">
      <alignment vertical="top" wrapText="1"/>
    </xf>
    <xf numFmtId="192" fontId="4" fillId="0" borderId="0" xfId="1" applyNumberFormat="1" applyFont="1" applyFill="1" applyAlignment="1">
      <alignment vertical="top"/>
    </xf>
    <xf numFmtId="189" fontId="4" fillId="0" borderId="0" xfId="1" applyNumberFormat="1" applyFont="1" applyFill="1" applyAlignment="1">
      <alignment vertical="top"/>
    </xf>
    <xf numFmtId="189" fontId="4" fillId="0" borderId="0" xfId="1" applyNumberFormat="1" applyFont="1" applyBorder="1" applyAlignment="1">
      <alignment vertical="top"/>
    </xf>
    <xf numFmtId="189" fontId="4" fillId="0" borderId="1" xfId="4" applyNumberFormat="1" applyFont="1" applyFill="1" applyBorder="1" applyAlignment="1">
      <alignment horizontal="right"/>
    </xf>
    <xf numFmtId="188" fontId="3" fillId="0" borderId="0" xfId="5" applyNumberFormat="1" applyFont="1" applyFill="1" applyBorder="1" applyAlignment="1">
      <alignment vertical="center"/>
    </xf>
    <xf numFmtId="189" fontId="4" fillId="0" borderId="1" xfId="0" applyNumberFormat="1" applyFont="1" applyBorder="1" applyAlignment="1">
      <alignment horizontal="right" vertical="center"/>
    </xf>
    <xf numFmtId="188" fontId="4" fillId="0" borderId="1" xfId="0" applyNumberFormat="1" applyFont="1" applyFill="1" applyBorder="1" applyAlignment="1">
      <alignment horizontal="right" vertical="center"/>
    </xf>
    <xf numFmtId="188" fontId="4" fillId="0" borderId="0" xfId="0" applyNumberFormat="1" applyFont="1" applyFill="1" applyAlignment="1">
      <alignment horizontal="left" vertical="center"/>
    </xf>
    <xf numFmtId="3" fontId="0" fillId="0" borderId="0" xfId="0" applyNumberFormat="1"/>
    <xf numFmtId="3" fontId="11" fillId="0" borderId="0" xfId="0" applyNumberFormat="1" applyFont="1" applyAlignment="1">
      <alignment horizontal="right" wrapText="1"/>
    </xf>
    <xf numFmtId="3" fontId="10" fillId="0" borderId="0" xfId="0" applyNumberFormat="1" applyFont="1"/>
    <xf numFmtId="0" fontId="11" fillId="0" borderId="0" xfId="0" applyFont="1" applyAlignment="1">
      <alignment horizontal="right" wrapText="1"/>
    </xf>
    <xf numFmtId="0" fontId="4" fillId="0" borderId="0" xfId="2" applyFont="1" applyFill="1" applyAlignment="1">
      <alignment horizontal="center" vertical="top"/>
    </xf>
    <xf numFmtId="0" fontId="12" fillId="0" borderId="0" xfId="0" applyFont="1" applyAlignment="1"/>
    <xf numFmtId="0" fontId="12" fillId="0" borderId="0" xfId="0" applyFont="1"/>
    <xf numFmtId="0" fontId="13" fillId="0" borderId="0" xfId="0" applyFont="1"/>
    <xf numFmtId="189" fontId="13" fillId="0" borderId="0" xfId="0" applyNumberFormat="1" applyFont="1"/>
    <xf numFmtId="0" fontId="12" fillId="0" borderId="1" xfId="0" quotePrefix="1" applyFont="1" applyBorder="1" applyAlignment="1"/>
    <xf numFmtId="0" fontId="12" fillId="0" borderId="1" xfId="0" quotePrefix="1" applyFont="1" applyBorder="1"/>
    <xf numFmtId="0" fontId="13" fillId="0" borderId="1" xfId="0" applyFont="1" applyBorder="1"/>
    <xf numFmtId="189" fontId="13" fillId="0" borderId="1" xfId="0" applyNumberFormat="1" applyFont="1" applyBorder="1"/>
    <xf numFmtId="0" fontId="12" fillId="0" borderId="0" xfId="0" quotePrefix="1" applyFont="1" applyBorder="1" applyAlignment="1"/>
    <xf numFmtId="0" fontId="12" fillId="0" borderId="0" xfId="0" quotePrefix="1" applyFont="1" applyBorder="1"/>
    <xf numFmtId="0" fontId="13" fillId="0" borderId="0" xfId="0" applyFont="1" applyBorder="1"/>
    <xf numFmtId="189" fontId="13" fillId="0" borderId="0" xfId="0" applyNumberFormat="1" applyFont="1" applyBorder="1"/>
    <xf numFmtId="0" fontId="12" fillId="0" borderId="0" xfId="0" applyFont="1" applyAlignment="1">
      <alignment vertical="top"/>
    </xf>
    <xf numFmtId="0" fontId="12" fillId="0" borderId="0" xfId="0" applyFont="1" applyAlignment="1">
      <alignment horizontal="justify" vertical="top" wrapText="1"/>
    </xf>
    <xf numFmtId="0" fontId="12" fillId="0" borderId="0" xfId="0" applyFont="1" applyAlignment="1">
      <alignment horizontal="center" vertical="top" wrapText="1"/>
    </xf>
    <xf numFmtId="189" fontId="12" fillId="0" borderId="0" xfId="0" applyNumberFormat="1" applyFont="1" applyBorder="1" applyAlignment="1">
      <alignment horizontal="center" vertical="top" wrapText="1"/>
    </xf>
    <xf numFmtId="189" fontId="12" fillId="0" borderId="0" xfId="0" quotePrefix="1" applyNumberFormat="1" applyFont="1" applyBorder="1" applyAlignment="1">
      <alignment horizontal="right" vertical="top" wrapText="1"/>
    </xf>
    <xf numFmtId="189" fontId="12" fillId="0" borderId="0" xfId="0" applyNumberFormat="1" applyFont="1" applyAlignment="1">
      <alignment horizontal="center" vertical="top" wrapText="1"/>
    </xf>
    <xf numFmtId="189" fontId="12" fillId="0" borderId="0" xfId="0" quotePrefix="1" applyNumberFormat="1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189" fontId="12" fillId="0" borderId="0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 wrapText="1"/>
    </xf>
    <xf numFmtId="189" fontId="12" fillId="0" borderId="1" xfId="0" applyNumberFormat="1" applyFont="1" applyBorder="1" applyAlignment="1">
      <alignment horizontal="right" vertical="top" wrapText="1"/>
    </xf>
    <xf numFmtId="189" fontId="12" fillId="0" borderId="0" xfId="0" applyNumberFormat="1" applyFont="1" applyAlignment="1">
      <alignment horizontal="right" vertical="top" wrapText="1"/>
    </xf>
    <xf numFmtId="189" fontId="13" fillId="0" borderId="0" xfId="1" applyNumberFormat="1" applyFont="1" applyAlignment="1">
      <alignment horizontal="right" vertical="top" wrapText="1"/>
    </xf>
    <xf numFmtId="0" fontId="12" fillId="0" borderId="0" xfId="0" applyFont="1" applyAlignment="1">
      <alignment horizontal="justify"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justify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quotePrefix="1" applyFont="1" applyAlignment="1">
      <alignment vertical="top"/>
    </xf>
    <xf numFmtId="0" fontId="13" fillId="0" borderId="0" xfId="2" applyFont="1" applyFill="1" applyAlignment="1">
      <alignment vertical="top"/>
    </xf>
    <xf numFmtId="0" fontId="13" fillId="0" borderId="0" xfId="2" applyFont="1" applyFill="1" applyAlignment="1">
      <alignment horizontal="left" vertical="top"/>
    </xf>
    <xf numFmtId="189" fontId="13" fillId="0" borderId="1" xfId="1" applyNumberFormat="1" applyFont="1" applyBorder="1" applyAlignment="1">
      <alignment horizontal="right" vertical="top" wrapText="1"/>
    </xf>
    <xf numFmtId="189" fontId="13" fillId="0" borderId="0" xfId="1" applyNumberFormat="1" applyFont="1" applyAlignment="1">
      <alignment horizontal="justify" vertical="top" wrapText="1"/>
    </xf>
    <xf numFmtId="191" fontId="13" fillId="0" borderId="0" xfId="0" applyNumberFormat="1" applyFont="1"/>
    <xf numFmtId="0" fontId="13" fillId="0" borderId="0" xfId="0" applyFont="1" applyAlignment="1"/>
    <xf numFmtId="189" fontId="13" fillId="0" borderId="0" xfId="1" applyNumberFormat="1" applyFont="1" applyAlignment="1">
      <alignment vertical="top" wrapText="1"/>
    </xf>
    <xf numFmtId="189" fontId="13" fillId="0" borderId="0" xfId="1" applyNumberFormat="1" applyFont="1" applyBorder="1" applyAlignment="1">
      <alignment horizontal="right" vertical="top" wrapText="1"/>
    </xf>
    <xf numFmtId="189" fontId="13" fillId="0" borderId="3" xfId="1" applyNumberFormat="1" applyFont="1" applyBorder="1" applyAlignment="1">
      <alignment horizontal="right" vertical="top" wrapText="1"/>
    </xf>
    <xf numFmtId="189" fontId="13" fillId="0" borderId="0" xfId="2" applyNumberFormat="1" applyFont="1" applyFill="1" applyAlignment="1">
      <alignment vertical="top"/>
    </xf>
    <xf numFmtId="0" fontId="13" fillId="0" borderId="1" xfId="0" applyFont="1" applyBorder="1" applyAlignment="1"/>
    <xf numFmtId="189" fontId="13" fillId="0" borderId="1" xfId="0" applyNumberFormat="1" applyFont="1" applyBorder="1" applyAlignment="1"/>
    <xf numFmtId="0" fontId="13" fillId="0" borderId="0" xfId="0" applyFont="1" applyBorder="1" applyAlignment="1"/>
    <xf numFmtId="189" fontId="13" fillId="0" borderId="0" xfId="1" applyNumberFormat="1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justify" vertical="top"/>
    </xf>
    <xf numFmtId="49" fontId="13" fillId="0" borderId="0" xfId="2" applyNumberFormat="1" applyFont="1" applyFill="1" applyAlignment="1">
      <alignment vertical="top"/>
    </xf>
    <xf numFmtId="0" fontId="13" fillId="0" borderId="0" xfId="2" applyFont="1" applyFill="1" applyAlignment="1">
      <alignment horizontal="center" vertical="top"/>
    </xf>
    <xf numFmtId="189" fontId="13" fillId="0" borderId="0" xfId="2" applyNumberFormat="1" applyFont="1" applyFill="1" applyAlignment="1">
      <alignment horizontal="center" vertical="top"/>
    </xf>
    <xf numFmtId="0" fontId="12" fillId="0" borderId="0" xfId="0" applyFont="1" applyBorder="1" applyAlignment="1">
      <alignment horizontal="center" vertical="top" wrapText="1"/>
    </xf>
    <xf numFmtId="189" fontId="13" fillId="0" borderId="0" xfId="1" applyNumberFormat="1" applyFont="1" applyBorder="1"/>
    <xf numFmtId="189" fontId="13" fillId="0" borderId="1" xfId="1" applyNumberFormat="1" applyFont="1" applyBorder="1"/>
    <xf numFmtId="191" fontId="13" fillId="0" borderId="0" xfId="1" applyNumberFormat="1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189" fontId="13" fillId="0" borderId="0" xfId="0" applyNumberFormat="1" applyFont="1" applyAlignment="1">
      <alignment horizontal="right"/>
    </xf>
    <xf numFmtId="194" fontId="4" fillId="0" borderId="0" xfId="0" applyNumberFormat="1" applyFont="1" applyFill="1" applyAlignment="1">
      <alignment horizontal="center" vertical="center"/>
    </xf>
    <xf numFmtId="0" fontId="13" fillId="0" borderId="0" xfId="2" applyFont="1" applyFill="1" applyAlignment="1">
      <alignment horizontal="center" vertical="top"/>
    </xf>
    <xf numFmtId="189" fontId="12" fillId="0" borderId="1" xfId="0" applyNumberFormat="1" applyFont="1" applyBorder="1" applyAlignment="1">
      <alignment horizontal="center" vertical="top" wrapText="1"/>
    </xf>
    <xf numFmtId="189" fontId="12" fillId="0" borderId="2" xfId="0" applyNumberFormat="1" applyFont="1" applyBorder="1" applyAlignment="1">
      <alignment horizontal="center"/>
    </xf>
    <xf numFmtId="189" fontId="3" fillId="0" borderId="1" xfId="0" applyNumberFormat="1" applyFont="1" applyBorder="1" applyAlignment="1">
      <alignment horizontal="center" vertical="top" wrapText="1"/>
    </xf>
    <xf numFmtId="0" fontId="4" fillId="0" borderId="0" xfId="2" applyFont="1" applyFill="1" applyAlignment="1">
      <alignment horizontal="center" vertical="top"/>
    </xf>
    <xf numFmtId="0" fontId="4" fillId="0" borderId="1" xfId="0" applyFont="1" applyBorder="1" applyAlignment="1">
      <alignment horizontal="justify" vertical="center"/>
    </xf>
    <xf numFmtId="189" fontId="3" fillId="0" borderId="1" xfId="0" applyNumberFormat="1" applyFont="1" applyBorder="1" applyAlignment="1">
      <alignment horizontal="center" vertical="center"/>
    </xf>
    <xf numFmtId="189" fontId="3" fillId="0" borderId="1" xfId="0" applyNumberFormat="1" applyFont="1" applyFill="1" applyBorder="1" applyAlignment="1">
      <alignment horizontal="center" vertical="center" wrapText="1"/>
    </xf>
    <xf numFmtId="188" fontId="3" fillId="0" borderId="1" xfId="0" applyNumberFormat="1" applyFont="1" applyBorder="1" applyAlignment="1">
      <alignment horizontal="center" vertical="center"/>
    </xf>
    <xf numFmtId="3" fontId="11" fillId="0" borderId="0" xfId="0" applyNumberFormat="1" applyFont="1" applyAlignment="1">
      <alignment horizontal="right" wrapText="1"/>
    </xf>
    <xf numFmtId="189" fontId="3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/>
    </xf>
  </cellXfs>
  <cellStyles count="12">
    <cellStyle name="Comma" xfId="1" builtinId="3"/>
    <cellStyle name="Comma 2" xfId="7"/>
    <cellStyle name="Comma 2 2" xfId="10"/>
    <cellStyle name="Comma 3" xfId="4"/>
    <cellStyle name="Comma_Major Q2'06" xfId="11"/>
    <cellStyle name="Comma_RGR Q2'03 - Eng" xfId="3"/>
    <cellStyle name="Normal" xfId="0" builtinId="0"/>
    <cellStyle name="Normal 2" xfId="9"/>
    <cellStyle name="Normal 3" xfId="2"/>
    <cellStyle name="Normal 3 2" xfId="8"/>
    <cellStyle name="Normal 7" xfId="5"/>
    <cellStyle name="Normal_Toacs 2546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8"/>
  <sheetViews>
    <sheetView zoomScale="145" zoomScaleNormal="145" zoomScaleSheetLayoutView="100" workbookViewId="0">
      <selection activeCell="C19" sqref="C19"/>
    </sheetView>
  </sheetViews>
  <sheetFormatPr defaultColWidth="9.125" defaultRowHeight="16.5" x14ac:dyDescent="0.35"/>
  <cols>
    <col min="1" max="2" width="1.875" style="222" customWidth="1"/>
    <col min="3" max="3" width="22" style="189" customWidth="1"/>
    <col min="4" max="4" width="6.75" style="189" bestFit="1" customWidth="1"/>
    <col min="5" max="5" width="0.625" style="189" customWidth="1"/>
    <col min="6" max="6" width="8.75" style="190" customWidth="1"/>
    <col min="7" max="7" width="0.625" style="190" customWidth="1"/>
    <col min="8" max="8" width="8.75" style="190" bestFit="1" customWidth="1"/>
    <col min="9" max="9" width="0.625" style="190" customWidth="1"/>
    <col min="10" max="10" width="9.625" style="190" bestFit="1" customWidth="1"/>
    <col min="11" max="11" width="0.625" style="190" customWidth="1"/>
    <col min="12" max="12" width="8.375" style="190" customWidth="1"/>
    <col min="13" max="13" width="0.625" style="190" customWidth="1"/>
    <col min="14" max="14" width="8.75" style="190" bestFit="1" customWidth="1"/>
    <col min="15" max="15" width="0.625" style="190" customWidth="1"/>
    <col min="16" max="16" width="9.625" style="190" bestFit="1" customWidth="1"/>
    <col min="17" max="16384" width="9.125" style="189"/>
  </cols>
  <sheetData>
    <row r="1" spans="1:16" x14ac:dyDescent="0.35">
      <c r="A1" s="187" t="s">
        <v>99</v>
      </c>
      <c r="B1" s="187"/>
      <c r="C1" s="188"/>
    </row>
    <row r="2" spans="1:16" x14ac:dyDescent="0.35">
      <c r="A2" s="187" t="s">
        <v>14</v>
      </c>
      <c r="B2" s="187"/>
      <c r="C2" s="188"/>
    </row>
    <row r="3" spans="1:16" x14ac:dyDescent="0.35">
      <c r="A3" s="191" t="s">
        <v>187</v>
      </c>
      <c r="B3" s="191"/>
      <c r="C3" s="192"/>
      <c r="D3" s="193"/>
      <c r="E3" s="193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</row>
    <row r="4" spans="1:16" x14ac:dyDescent="0.35">
      <c r="A4" s="195"/>
      <c r="B4" s="195"/>
      <c r="C4" s="196"/>
      <c r="D4" s="197"/>
      <c r="E4" s="197"/>
      <c r="F4" s="198"/>
      <c r="G4" s="198"/>
      <c r="H4" s="198"/>
      <c r="I4" s="198"/>
      <c r="J4" s="198"/>
      <c r="K4" s="198"/>
      <c r="L4" s="198"/>
      <c r="M4" s="198"/>
      <c r="N4" s="198"/>
    </row>
    <row r="5" spans="1:16" ht="18" customHeight="1" x14ac:dyDescent="0.35">
      <c r="A5" s="199"/>
      <c r="B5" s="199"/>
      <c r="C5" s="200"/>
      <c r="D5" s="201"/>
      <c r="E5" s="201"/>
      <c r="F5" s="244" t="s">
        <v>175</v>
      </c>
      <c r="G5" s="244"/>
      <c r="H5" s="244"/>
      <c r="I5" s="244"/>
      <c r="J5" s="244"/>
      <c r="K5" s="202"/>
      <c r="L5" s="244" t="s">
        <v>176</v>
      </c>
      <c r="M5" s="244"/>
      <c r="N5" s="244"/>
      <c r="O5" s="244"/>
      <c r="P5" s="244"/>
    </row>
    <row r="6" spans="1:16" x14ac:dyDescent="0.35">
      <c r="A6" s="199"/>
      <c r="B6" s="199"/>
      <c r="C6" s="200"/>
      <c r="D6" s="201"/>
      <c r="E6" s="201"/>
      <c r="H6" s="245" t="s">
        <v>177</v>
      </c>
      <c r="I6" s="245"/>
      <c r="J6" s="245"/>
      <c r="N6" s="245" t="s">
        <v>177</v>
      </c>
      <c r="O6" s="245"/>
      <c r="P6" s="245"/>
    </row>
    <row r="7" spans="1:16" x14ac:dyDescent="0.35">
      <c r="A7" s="199"/>
      <c r="B7" s="199"/>
      <c r="C7" s="200"/>
      <c r="D7" s="201"/>
      <c r="E7" s="201"/>
      <c r="F7" s="203" t="s">
        <v>163</v>
      </c>
      <c r="G7" s="202"/>
      <c r="H7" s="203" t="s">
        <v>163</v>
      </c>
      <c r="I7" s="204"/>
      <c r="J7" s="205" t="s">
        <v>164</v>
      </c>
      <c r="K7" s="205"/>
      <c r="L7" s="203" t="s">
        <v>163</v>
      </c>
      <c r="M7" s="202"/>
      <c r="N7" s="203" t="s">
        <v>163</v>
      </c>
      <c r="P7" s="205" t="s">
        <v>164</v>
      </c>
    </row>
    <row r="8" spans="1:16" x14ac:dyDescent="0.35">
      <c r="A8" s="199"/>
      <c r="B8" s="199"/>
      <c r="C8" s="206"/>
      <c r="E8" s="206"/>
      <c r="F8" s="207" t="s">
        <v>15</v>
      </c>
      <c r="G8" s="207"/>
      <c r="H8" s="207" t="s">
        <v>16</v>
      </c>
      <c r="I8" s="207"/>
      <c r="J8" s="207" t="s">
        <v>16</v>
      </c>
      <c r="K8" s="207"/>
      <c r="L8" s="207" t="s">
        <v>15</v>
      </c>
      <c r="M8" s="207"/>
      <c r="N8" s="207" t="s">
        <v>16</v>
      </c>
      <c r="P8" s="207" t="s">
        <v>16</v>
      </c>
    </row>
    <row r="9" spans="1:16" ht="16.5" customHeight="1" x14ac:dyDescent="0.35">
      <c r="A9" s="199"/>
      <c r="B9" s="199"/>
      <c r="C9" s="206"/>
      <c r="D9" s="208" t="s">
        <v>0</v>
      </c>
      <c r="E9" s="206"/>
      <c r="F9" s="209" t="s">
        <v>88</v>
      </c>
      <c r="G9" s="210"/>
      <c r="H9" s="209" t="s">
        <v>88</v>
      </c>
      <c r="I9" s="210"/>
      <c r="J9" s="209" t="s">
        <v>88</v>
      </c>
      <c r="K9" s="209"/>
      <c r="L9" s="209" t="s">
        <v>88</v>
      </c>
      <c r="M9" s="210"/>
      <c r="N9" s="209" t="s">
        <v>88</v>
      </c>
      <c r="P9" s="209" t="s">
        <v>88</v>
      </c>
    </row>
    <row r="10" spans="1:16" x14ac:dyDescent="0.35">
      <c r="A10" s="199" t="s">
        <v>1</v>
      </c>
      <c r="B10" s="199"/>
      <c r="C10" s="200"/>
      <c r="D10" s="201"/>
      <c r="E10" s="201"/>
      <c r="F10" s="211"/>
      <c r="G10" s="211"/>
      <c r="H10" s="211"/>
      <c r="I10" s="211"/>
      <c r="J10" s="211"/>
      <c r="K10" s="211"/>
      <c r="L10" s="211"/>
      <c r="M10" s="211"/>
      <c r="N10" s="211"/>
    </row>
    <row r="11" spans="1:16" ht="6" customHeight="1" x14ac:dyDescent="0.35">
      <c r="A11" s="199"/>
      <c r="B11" s="199"/>
      <c r="C11" s="200"/>
      <c r="D11" s="201"/>
      <c r="E11" s="201"/>
      <c r="F11" s="211"/>
      <c r="G11" s="211"/>
      <c r="H11" s="211"/>
      <c r="I11" s="211"/>
      <c r="J11" s="211"/>
      <c r="K11" s="211"/>
      <c r="L11" s="211"/>
      <c r="M11" s="211"/>
      <c r="N11" s="211"/>
    </row>
    <row r="12" spans="1:16" x14ac:dyDescent="0.35">
      <c r="A12" s="199" t="s">
        <v>2</v>
      </c>
      <c r="B12" s="199"/>
      <c r="C12" s="212"/>
      <c r="D12" s="201"/>
      <c r="E12" s="201"/>
      <c r="F12" s="211"/>
      <c r="G12" s="211"/>
      <c r="H12" s="211"/>
      <c r="I12" s="211"/>
      <c r="J12" s="211"/>
      <c r="K12" s="211"/>
      <c r="L12" s="211"/>
      <c r="M12" s="211"/>
      <c r="N12" s="211"/>
    </row>
    <row r="13" spans="1:16" ht="6" customHeight="1" x14ac:dyDescent="0.35">
      <c r="A13" s="199"/>
      <c r="B13" s="199"/>
      <c r="C13" s="200"/>
      <c r="D13" s="201"/>
      <c r="E13" s="201"/>
      <c r="F13" s="211"/>
      <c r="G13" s="211"/>
      <c r="H13" s="211"/>
      <c r="I13" s="211"/>
      <c r="J13" s="211"/>
      <c r="K13" s="211"/>
      <c r="L13" s="211"/>
      <c r="M13" s="211"/>
      <c r="N13" s="211"/>
    </row>
    <row r="14" spans="1:16" x14ac:dyDescent="0.35">
      <c r="A14" s="213" t="s">
        <v>3</v>
      </c>
      <c r="B14" s="213"/>
      <c r="C14" s="214"/>
      <c r="D14" s="215">
        <v>7</v>
      </c>
      <c r="E14" s="215"/>
      <c r="F14" s="211">
        <v>137726513</v>
      </c>
      <c r="G14" s="211"/>
      <c r="H14" s="211">
        <v>72081520</v>
      </c>
      <c r="I14" s="211"/>
      <c r="J14" s="211">
        <v>145323788</v>
      </c>
      <c r="K14" s="211"/>
      <c r="L14" s="211">
        <v>66430124</v>
      </c>
      <c r="M14" s="211"/>
      <c r="N14" s="211">
        <v>33022085</v>
      </c>
      <c r="P14" s="211">
        <v>75607112</v>
      </c>
    </row>
    <row r="15" spans="1:16" x14ac:dyDescent="0.35">
      <c r="A15" s="213" t="s">
        <v>4</v>
      </c>
      <c r="B15" s="213"/>
      <c r="C15" s="214"/>
      <c r="D15" s="215">
        <v>8</v>
      </c>
      <c r="E15" s="215"/>
      <c r="F15" s="211">
        <v>999936</v>
      </c>
      <c r="G15" s="211"/>
      <c r="H15" s="211">
        <v>32523313</v>
      </c>
      <c r="I15" s="211"/>
      <c r="J15" s="211">
        <v>2046277</v>
      </c>
      <c r="K15" s="211"/>
      <c r="L15" s="211">
        <v>0</v>
      </c>
      <c r="M15" s="211"/>
      <c r="N15" s="211">
        <v>20000000</v>
      </c>
      <c r="P15" s="211">
        <v>0</v>
      </c>
    </row>
    <row r="16" spans="1:16" x14ac:dyDescent="0.35">
      <c r="A16" s="213" t="s">
        <v>96</v>
      </c>
      <c r="B16" s="213"/>
      <c r="C16" s="214"/>
      <c r="D16" s="215"/>
      <c r="E16" s="215"/>
      <c r="F16" s="211"/>
      <c r="G16" s="211"/>
      <c r="H16" s="211"/>
      <c r="I16" s="211"/>
      <c r="J16" s="211"/>
      <c r="K16" s="211"/>
      <c r="L16" s="211"/>
      <c r="M16" s="211"/>
      <c r="N16" s="211"/>
      <c r="P16" s="211"/>
    </row>
    <row r="17" spans="1:20" x14ac:dyDescent="0.35">
      <c r="A17" s="189"/>
      <c r="B17" s="216" t="s">
        <v>185</v>
      </c>
      <c r="C17" s="214"/>
      <c r="D17" s="215">
        <v>9</v>
      </c>
      <c r="E17" s="215"/>
      <c r="F17" s="241" t="s">
        <v>131</v>
      </c>
      <c r="G17" s="211"/>
      <c r="H17" s="211">
        <v>639700</v>
      </c>
      <c r="I17" s="211"/>
      <c r="J17" s="211">
        <v>3124896</v>
      </c>
      <c r="K17" s="211"/>
      <c r="L17" s="241" t="s">
        <v>131</v>
      </c>
      <c r="M17" s="211"/>
      <c r="N17" s="211">
        <v>639700</v>
      </c>
      <c r="P17" s="211">
        <v>3124896</v>
      </c>
    </row>
    <row r="18" spans="1:20" x14ac:dyDescent="0.35">
      <c r="A18" s="213" t="s">
        <v>5</v>
      </c>
      <c r="B18" s="213"/>
      <c r="C18" s="214"/>
      <c r="D18" s="215">
        <v>10</v>
      </c>
      <c r="E18" s="215"/>
      <c r="F18" s="211">
        <v>141248423</v>
      </c>
      <c r="G18" s="211"/>
      <c r="H18" s="211">
        <v>175378399</v>
      </c>
      <c r="I18" s="211"/>
      <c r="J18" s="211">
        <v>198928067</v>
      </c>
      <c r="K18" s="211"/>
      <c r="L18" s="211">
        <v>53869119</v>
      </c>
      <c r="M18" s="211"/>
      <c r="N18" s="211">
        <v>79142810</v>
      </c>
      <c r="P18" s="211">
        <v>66795219</v>
      </c>
    </row>
    <row r="19" spans="1:20" x14ac:dyDescent="0.35">
      <c r="A19" s="213" t="s">
        <v>165</v>
      </c>
      <c r="B19" s="213"/>
      <c r="C19" s="214"/>
      <c r="E19" s="215"/>
      <c r="F19" s="211"/>
      <c r="G19" s="211"/>
    </row>
    <row r="20" spans="1:20" x14ac:dyDescent="0.35">
      <c r="A20" s="213"/>
      <c r="B20" s="213" t="s">
        <v>166</v>
      </c>
      <c r="C20" s="214"/>
      <c r="D20" s="215">
        <v>29.5</v>
      </c>
      <c r="E20" s="215"/>
      <c r="F20" s="211">
        <v>0</v>
      </c>
      <c r="G20" s="211"/>
      <c r="H20" s="211">
        <v>0</v>
      </c>
      <c r="I20" s="211"/>
      <c r="J20" s="211">
        <v>0</v>
      </c>
      <c r="K20" s="211"/>
      <c r="L20" s="211">
        <v>53164011</v>
      </c>
      <c r="M20" s="211"/>
      <c r="N20" s="211">
        <v>56584011</v>
      </c>
      <c r="P20" s="211">
        <v>84504830</v>
      </c>
    </row>
    <row r="21" spans="1:20" x14ac:dyDescent="0.35">
      <c r="A21" s="213" t="s">
        <v>210</v>
      </c>
      <c r="B21" s="213"/>
      <c r="C21" s="214"/>
      <c r="D21" s="215">
        <v>11</v>
      </c>
      <c r="E21" s="215"/>
      <c r="F21" s="211">
        <v>9220382</v>
      </c>
      <c r="G21" s="211"/>
      <c r="H21" s="211">
        <v>4554771</v>
      </c>
      <c r="I21" s="211"/>
      <c r="J21" s="211">
        <v>5672822</v>
      </c>
      <c r="K21" s="211"/>
      <c r="L21" s="211">
        <v>3851328</v>
      </c>
      <c r="M21" s="211"/>
      <c r="N21" s="211">
        <v>2925524</v>
      </c>
      <c r="P21" s="211">
        <v>1003650</v>
      </c>
    </row>
    <row r="22" spans="1:20" x14ac:dyDescent="0.35">
      <c r="A22" s="213" t="s">
        <v>111</v>
      </c>
      <c r="B22" s="213"/>
      <c r="C22" s="214"/>
      <c r="D22" s="215"/>
      <c r="E22" s="215"/>
      <c r="F22" s="211">
        <v>809969</v>
      </c>
      <c r="G22" s="211"/>
      <c r="H22" s="211">
        <v>1087251</v>
      </c>
      <c r="I22" s="211"/>
      <c r="J22" s="211">
        <v>564308</v>
      </c>
      <c r="K22" s="211"/>
      <c r="L22" s="211">
        <v>0</v>
      </c>
      <c r="M22" s="211"/>
      <c r="N22" s="211">
        <v>522511</v>
      </c>
      <c r="P22" s="211">
        <v>0</v>
      </c>
    </row>
    <row r="23" spans="1:20" x14ac:dyDescent="0.35">
      <c r="A23" s="217" t="s">
        <v>169</v>
      </c>
      <c r="B23" s="217"/>
      <c r="C23" s="218"/>
      <c r="D23" s="215"/>
      <c r="E23" s="215"/>
    </row>
    <row r="24" spans="1:20" x14ac:dyDescent="0.35">
      <c r="A24" s="217"/>
      <c r="B24" s="217" t="s">
        <v>182</v>
      </c>
      <c r="C24" s="218"/>
      <c r="D24" s="215"/>
      <c r="E24" s="215"/>
      <c r="F24" s="211">
        <v>11752959</v>
      </c>
      <c r="G24" s="211"/>
      <c r="H24" s="211">
        <v>19746003</v>
      </c>
      <c r="I24" s="211"/>
      <c r="J24" s="211">
        <v>18525626</v>
      </c>
      <c r="K24" s="211"/>
      <c r="L24" s="211">
        <v>4174702</v>
      </c>
      <c r="M24" s="211"/>
      <c r="N24" s="211">
        <v>6645679</v>
      </c>
      <c r="P24" s="211">
        <v>8253205</v>
      </c>
    </row>
    <row r="25" spans="1:20" x14ac:dyDescent="0.35">
      <c r="A25" s="213" t="s">
        <v>6</v>
      </c>
      <c r="B25" s="213"/>
      <c r="C25" s="214"/>
      <c r="D25" s="215"/>
      <c r="E25" s="215"/>
      <c r="F25" s="219">
        <v>1338194</v>
      </c>
      <c r="G25" s="211"/>
      <c r="H25" s="219">
        <v>2014847</v>
      </c>
      <c r="I25" s="211"/>
      <c r="J25" s="219">
        <v>6078618</v>
      </c>
      <c r="K25" s="211"/>
      <c r="L25" s="219">
        <v>204413</v>
      </c>
      <c r="M25" s="211"/>
      <c r="N25" s="219">
        <v>554411</v>
      </c>
      <c r="P25" s="219">
        <v>1256101</v>
      </c>
    </row>
    <row r="26" spans="1:20" ht="6" customHeight="1" x14ac:dyDescent="0.35">
      <c r="A26" s="199"/>
      <c r="B26" s="199"/>
      <c r="C26" s="200"/>
      <c r="D26" s="201"/>
      <c r="E26" s="201"/>
      <c r="F26" s="211"/>
      <c r="G26" s="211"/>
      <c r="H26" s="211"/>
      <c r="I26" s="211"/>
      <c r="J26" s="211"/>
      <c r="K26" s="211"/>
      <c r="L26" s="211"/>
      <c r="M26" s="211"/>
      <c r="N26" s="211"/>
      <c r="P26" s="211"/>
    </row>
    <row r="27" spans="1:20" x14ac:dyDescent="0.35">
      <c r="A27" s="199" t="s">
        <v>7</v>
      </c>
      <c r="B27" s="199"/>
      <c r="C27" s="200"/>
      <c r="D27" s="215"/>
      <c r="E27" s="215"/>
      <c r="F27" s="219">
        <f>SUM(F14:F25)</f>
        <v>303096376</v>
      </c>
      <c r="G27" s="211"/>
      <c r="H27" s="219">
        <f>SUM(H14:I26)</f>
        <v>308025804</v>
      </c>
      <c r="I27" s="211"/>
      <c r="J27" s="219">
        <f>SUM(J14:K26)</f>
        <v>380264402</v>
      </c>
      <c r="K27" s="211"/>
      <c r="L27" s="219">
        <f>SUM(L14:M26)</f>
        <v>181693697</v>
      </c>
      <c r="M27" s="211"/>
      <c r="N27" s="219">
        <f>SUM(N14:N26)</f>
        <v>200036731</v>
      </c>
      <c r="P27" s="219">
        <f>SUM(P14:Q26)</f>
        <v>240545013</v>
      </c>
    </row>
    <row r="28" spans="1:20" x14ac:dyDescent="0.35">
      <c r="A28" s="213"/>
      <c r="B28" s="213"/>
      <c r="C28" s="214"/>
      <c r="D28" s="214"/>
      <c r="E28" s="214"/>
      <c r="F28" s="220"/>
      <c r="G28" s="220"/>
      <c r="H28" s="220"/>
      <c r="I28" s="220"/>
      <c r="J28" s="220"/>
      <c r="K28" s="220"/>
      <c r="L28" s="220"/>
      <c r="M28" s="220"/>
      <c r="N28" s="220"/>
      <c r="P28" s="220"/>
      <c r="Q28" s="221"/>
      <c r="R28" s="221"/>
      <c r="S28" s="221"/>
      <c r="T28" s="221"/>
    </row>
    <row r="29" spans="1:20" x14ac:dyDescent="0.35">
      <c r="A29" s="199" t="s">
        <v>8</v>
      </c>
      <c r="B29" s="199"/>
      <c r="C29" s="200"/>
      <c r="D29" s="201"/>
      <c r="E29" s="201"/>
      <c r="F29" s="211"/>
      <c r="G29" s="211"/>
      <c r="H29" s="211"/>
      <c r="I29" s="211"/>
      <c r="J29" s="211"/>
      <c r="K29" s="211"/>
      <c r="L29" s="211"/>
      <c r="M29" s="211"/>
      <c r="N29" s="211"/>
      <c r="P29" s="211"/>
    </row>
    <row r="30" spans="1:20" ht="6" customHeight="1" x14ac:dyDescent="0.35">
      <c r="A30" s="199"/>
      <c r="B30" s="199"/>
      <c r="C30" s="200"/>
      <c r="D30" s="201"/>
      <c r="E30" s="201"/>
      <c r="F30" s="211"/>
      <c r="G30" s="211"/>
      <c r="H30" s="211"/>
      <c r="I30" s="211"/>
      <c r="J30" s="211"/>
      <c r="K30" s="211"/>
      <c r="L30" s="211"/>
      <c r="M30" s="211"/>
      <c r="N30" s="211"/>
      <c r="P30" s="211"/>
    </row>
    <row r="31" spans="1:20" x14ac:dyDescent="0.35">
      <c r="A31" s="213" t="s">
        <v>9</v>
      </c>
      <c r="B31" s="213"/>
      <c r="C31" s="214"/>
      <c r="D31" s="215">
        <v>12</v>
      </c>
      <c r="E31" s="215"/>
      <c r="F31" s="211">
        <v>0</v>
      </c>
      <c r="G31" s="211"/>
      <c r="H31" s="211">
        <v>0</v>
      </c>
      <c r="I31" s="211"/>
      <c r="J31" s="211">
        <v>0</v>
      </c>
      <c r="K31" s="211"/>
      <c r="L31" s="211">
        <v>186959063</v>
      </c>
      <c r="M31" s="211"/>
      <c r="N31" s="211">
        <v>193959063</v>
      </c>
      <c r="P31" s="211">
        <v>165973494</v>
      </c>
    </row>
    <row r="32" spans="1:20" x14ac:dyDescent="0.35">
      <c r="A32" s="213" t="s">
        <v>96</v>
      </c>
      <c r="B32" s="213"/>
      <c r="C32" s="214"/>
      <c r="D32" s="215"/>
      <c r="E32" s="215"/>
      <c r="F32" s="211"/>
      <c r="G32" s="211"/>
      <c r="H32" s="211"/>
      <c r="I32" s="211"/>
      <c r="J32" s="211"/>
      <c r="K32" s="211"/>
      <c r="M32" s="211"/>
      <c r="N32" s="211"/>
      <c r="P32" s="211"/>
    </row>
    <row r="33" spans="1:16" ht="18" customHeight="1" x14ac:dyDescent="0.35">
      <c r="B33" s="216" t="s">
        <v>186</v>
      </c>
      <c r="C33" s="214"/>
      <c r="D33" s="215">
        <v>9</v>
      </c>
      <c r="E33" s="215"/>
      <c r="F33" s="211">
        <v>2598471</v>
      </c>
      <c r="G33" s="211"/>
      <c r="H33" s="211">
        <v>2816353</v>
      </c>
      <c r="I33" s="211"/>
      <c r="J33" s="211">
        <v>870057</v>
      </c>
      <c r="K33" s="211"/>
      <c r="L33" s="211">
        <v>2502471</v>
      </c>
      <c r="M33" s="211"/>
      <c r="N33" s="211">
        <v>2720353</v>
      </c>
      <c r="P33" s="211">
        <v>398187</v>
      </c>
    </row>
    <row r="34" spans="1:16" x14ac:dyDescent="0.35">
      <c r="A34" s="213" t="s">
        <v>10</v>
      </c>
      <c r="B34" s="213"/>
      <c r="C34" s="214"/>
      <c r="D34" s="215">
        <v>13</v>
      </c>
      <c r="E34" s="215"/>
      <c r="F34" s="211">
        <v>10249564</v>
      </c>
      <c r="G34" s="211"/>
      <c r="H34" s="211">
        <v>10249564</v>
      </c>
      <c r="I34" s="211"/>
      <c r="J34" s="211">
        <v>10249564</v>
      </c>
      <c r="K34" s="211"/>
      <c r="L34" s="211">
        <v>0</v>
      </c>
      <c r="M34" s="211"/>
      <c r="N34" s="211">
        <v>0</v>
      </c>
      <c r="P34" s="211">
        <v>0</v>
      </c>
    </row>
    <row r="35" spans="1:16" x14ac:dyDescent="0.35">
      <c r="A35" s="213" t="s">
        <v>183</v>
      </c>
      <c r="B35" s="213"/>
      <c r="C35" s="214"/>
      <c r="D35" s="215">
        <v>14</v>
      </c>
      <c r="E35" s="215"/>
      <c r="F35" s="211">
        <v>87936058</v>
      </c>
      <c r="G35" s="223"/>
      <c r="H35" s="211">
        <v>96335874</v>
      </c>
      <c r="I35" s="211"/>
      <c r="J35" s="211">
        <v>101031504</v>
      </c>
      <c r="K35" s="211"/>
      <c r="L35" s="211">
        <v>74059708</v>
      </c>
      <c r="M35" s="211"/>
      <c r="N35" s="211">
        <v>83757908</v>
      </c>
      <c r="P35" s="211">
        <v>84560520</v>
      </c>
    </row>
    <row r="36" spans="1:16" x14ac:dyDescent="0.35">
      <c r="A36" s="213" t="s">
        <v>83</v>
      </c>
      <c r="B36" s="213"/>
      <c r="C36" s="214"/>
      <c r="D36" s="215">
        <v>15</v>
      </c>
      <c r="E36" s="215"/>
      <c r="F36" s="211">
        <v>173049461</v>
      </c>
      <c r="G36" s="211"/>
      <c r="H36" s="211">
        <v>140471423</v>
      </c>
      <c r="I36" s="211"/>
      <c r="J36" s="211">
        <v>131764374</v>
      </c>
      <c r="K36" s="211"/>
      <c r="L36" s="211">
        <v>0</v>
      </c>
      <c r="M36" s="211"/>
      <c r="N36" s="211">
        <v>0</v>
      </c>
      <c r="P36" s="211">
        <v>0</v>
      </c>
    </row>
    <row r="37" spans="1:16" x14ac:dyDescent="0.35">
      <c r="A37" s="213" t="s">
        <v>109</v>
      </c>
      <c r="B37" s="213"/>
      <c r="C37" s="214"/>
      <c r="D37" s="215">
        <v>16</v>
      </c>
      <c r="E37" s="215"/>
      <c r="F37" s="211">
        <v>2130838</v>
      </c>
      <c r="G37" s="211"/>
      <c r="H37" s="211">
        <v>1934647</v>
      </c>
      <c r="I37" s="211"/>
      <c r="J37" s="211">
        <v>2245978</v>
      </c>
      <c r="K37" s="211"/>
      <c r="L37" s="211">
        <v>383940</v>
      </c>
      <c r="M37" s="211"/>
      <c r="N37" s="211">
        <v>576051</v>
      </c>
      <c r="P37" s="211">
        <v>765704</v>
      </c>
    </row>
    <row r="38" spans="1:16" x14ac:dyDescent="0.35">
      <c r="A38" s="213" t="s">
        <v>11</v>
      </c>
      <c r="B38" s="213"/>
      <c r="C38" s="214"/>
      <c r="E38" s="215"/>
      <c r="F38" s="219">
        <v>1826768</v>
      </c>
      <c r="G38" s="211"/>
      <c r="H38" s="219">
        <v>2183464</v>
      </c>
      <c r="I38" s="211"/>
      <c r="J38" s="219">
        <v>2122892</v>
      </c>
      <c r="K38" s="211"/>
      <c r="L38" s="219">
        <v>551224</v>
      </c>
      <c r="M38" s="211"/>
      <c r="N38" s="219">
        <v>761604</v>
      </c>
      <c r="P38" s="219">
        <v>638677</v>
      </c>
    </row>
    <row r="39" spans="1:16" ht="6" customHeight="1" x14ac:dyDescent="0.35">
      <c r="A39" s="199"/>
      <c r="B39" s="199"/>
      <c r="C39" s="200"/>
      <c r="D39" s="201"/>
      <c r="E39" s="201"/>
      <c r="F39" s="211"/>
      <c r="G39" s="211"/>
      <c r="H39" s="211"/>
      <c r="I39" s="211"/>
      <c r="J39" s="211"/>
      <c r="K39" s="211"/>
      <c r="L39" s="211"/>
      <c r="M39" s="211"/>
      <c r="N39" s="211"/>
      <c r="P39" s="211"/>
    </row>
    <row r="40" spans="1:16" x14ac:dyDescent="0.35">
      <c r="A40" s="199" t="s">
        <v>12</v>
      </c>
      <c r="B40" s="199"/>
      <c r="C40" s="200"/>
      <c r="D40" s="215"/>
      <c r="E40" s="215"/>
      <c r="F40" s="219">
        <f>SUM(F31:F38)</f>
        <v>277791160</v>
      </c>
      <c r="G40" s="224"/>
      <c r="H40" s="219">
        <f>SUM(H31:H38)</f>
        <v>253991325</v>
      </c>
      <c r="I40" s="224"/>
      <c r="J40" s="219">
        <f>SUM(J31:J38)</f>
        <v>248284369</v>
      </c>
      <c r="K40" s="224"/>
      <c r="L40" s="219">
        <f>SUM(L31:L38)</f>
        <v>264456406</v>
      </c>
      <c r="M40" s="224"/>
      <c r="N40" s="219">
        <f>SUM(N31:N38)</f>
        <v>281774979</v>
      </c>
      <c r="P40" s="219">
        <f>SUM(P31:P38)</f>
        <v>252336582</v>
      </c>
    </row>
    <row r="41" spans="1:16" ht="6" customHeight="1" x14ac:dyDescent="0.35">
      <c r="A41" s="199"/>
      <c r="B41" s="199"/>
      <c r="C41" s="200"/>
      <c r="D41" s="201"/>
      <c r="E41" s="201"/>
      <c r="F41" s="224"/>
      <c r="G41" s="224"/>
      <c r="H41" s="224"/>
      <c r="I41" s="224"/>
      <c r="J41" s="224"/>
      <c r="K41" s="224"/>
      <c r="L41" s="224"/>
      <c r="M41" s="224"/>
      <c r="N41" s="224"/>
      <c r="P41" s="224"/>
    </row>
    <row r="42" spans="1:16" ht="17.25" thickBot="1" x14ac:dyDescent="0.4">
      <c r="A42" s="199" t="s">
        <v>13</v>
      </c>
      <c r="B42" s="199"/>
      <c r="C42" s="200"/>
      <c r="D42" s="201"/>
      <c r="E42" s="201"/>
      <c r="F42" s="225">
        <f>SUM(F40,F27)</f>
        <v>580887536</v>
      </c>
      <c r="G42" s="211"/>
      <c r="H42" s="225">
        <f>SUM(H40,H27)</f>
        <v>562017129</v>
      </c>
      <c r="I42" s="211"/>
      <c r="J42" s="225">
        <f>SUM(J40,J27)</f>
        <v>628548771</v>
      </c>
      <c r="K42" s="211"/>
      <c r="L42" s="225">
        <f>SUM(L40,L27)</f>
        <v>446150103</v>
      </c>
      <c r="M42" s="211"/>
      <c r="N42" s="225">
        <f>SUM(N40,N27)</f>
        <v>481811710</v>
      </c>
      <c r="P42" s="225">
        <f>SUM(P40,P27)</f>
        <v>492881595</v>
      </c>
    </row>
    <row r="43" spans="1:16" ht="17.25" thickTop="1" x14ac:dyDescent="0.35"/>
    <row r="48" spans="1:16" ht="17.25" customHeight="1" x14ac:dyDescent="0.35">
      <c r="A48" s="243" t="s">
        <v>17</v>
      </c>
      <c r="B48" s="243"/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43"/>
      <c r="N48" s="243"/>
    </row>
    <row r="49" spans="1:16" x14ac:dyDescent="0.35">
      <c r="A49" s="189"/>
      <c r="B49" s="189"/>
    </row>
    <row r="50" spans="1:16" x14ac:dyDescent="0.35">
      <c r="O50" s="226"/>
    </row>
    <row r="51" spans="1:16" ht="3.75" customHeight="1" x14ac:dyDescent="0.35">
      <c r="O51" s="226"/>
    </row>
    <row r="52" spans="1:16" ht="21" customHeight="1" x14ac:dyDescent="0.35">
      <c r="A52" s="227" t="s">
        <v>194</v>
      </c>
      <c r="B52" s="227"/>
      <c r="C52" s="227"/>
      <c r="D52" s="227"/>
      <c r="E52" s="227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</row>
    <row r="53" spans="1:16" ht="20.100000000000001" customHeight="1" x14ac:dyDescent="0.35">
      <c r="A53" s="229"/>
      <c r="B53" s="229"/>
      <c r="C53" s="197"/>
      <c r="D53" s="197"/>
      <c r="E53" s="197"/>
      <c r="F53" s="198"/>
      <c r="G53" s="198"/>
      <c r="H53" s="198"/>
      <c r="I53" s="198"/>
      <c r="J53" s="198"/>
      <c r="K53" s="198"/>
      <c r="L53" s="198"/>
      <c r="M53" s="198"/>
      <c r="P53" s="198">
        <v>3</v>
      </c>
    </row>
    <row r="54" spans="1:16" x14ac:dyDescent="0.35">
      <c r="A54" s="187" t="str">
        <f>+A1</f>
        <v>บริษัท แม็ทชิ่ง แม็กซิไมซ์ โซลูชั่น จำกัด (มหาชน)</v>
      </c>
      <c r="B54" s="187"/>
      <c r="C54" s="188"/>
    </row>
    <row r="55" spans="1:16" x14ac:dyDescent="0.35">
      <c r="A55" s="187" t="s">
        <v>188</v>
      </c>
      <c r="B55" s="187"/>
      <c r="C55" s="188"/>
    </row>
    <row r="56" spans="1:16" x14ac:dyDescent="0.35">
      <c r="A56" s="191" t="str">
        <f>A3</f>
        <v>ณ วันที่ 31 ธันวาคม พ.ศ. 2555 และ พ.ศ. 2554 และวันที่ 1 มกราคม พ.ศ. 2554</v>
      </c>
      <c r="B56" s="191"/>
      <c r="C56" s="192"/>
      <c r="D56" s="193"/>
      <c r="E56" s="193"/>
      <c r="F56" s="194"/>
      <c r="G56" s="194"/>
      <c r="H56" s="194"/>
      <c r="I56" s="194"/>
      <c r="J56" s="194"/>
      <c r="K56" s="194"/>
      <c r="L56" s="194"/>
      <c r="M56" s="194"/>
      <c r="N56" s="194"/>
      <c r="O56" s="194"/>
      <c r="P56" s="194"/>
    </row>
    <row r="58" spans="1:16" ht="18" customHeight="1" x14ac:dyDescent="0.35">
      <c r="A58" s="199"/>
      <c r="B58" s="199"/>
      <c r="C58" s="200"/>
      <c r="D58" s="201"/>
      <c r="E58" s="201"/>
      <c r="F58" s="244" t="s">
        <v>175</v>
      </c>
      <c r="G58" s="244"/>
      <c r="H58" s="244"/>
      <c r="I58" s="244"/>
      <c r="J58" s="244"/>
      <c r="K58" s="204"/>
      <c r="L58" s="244" t="s">
        <v>176</v>
      </c>
      <c r="M58" s="244"/>
      <c r="N58" s="244"/>
      <c r="O58" s="244"/>
      <c r="P58" s="244"/>
    </row>
    <row r="59" spans="1:16" ht="18" customHeight="1" x14ac:dyDescent="0.35">
      <c r="A59" s="199"/>
      <c r="B59" s="199"/>
      <c r="C59" s="200"/>
      <c r="D59" s="201"/>
      <c r="E59" s="201"/>
      <c r="F59" s="202"/>
      <c r="G59" s="202"/>
      <c r="H59" s="245" t="s">
        <v>177</v>
      </c>
      <c r="I59" s="245"/>
      <c r="J59" s="245"/>
      <c r="N59" s="245" t="s">
        <v>177</v>
      </c>
      <c r="O59" s="245"/>
      <c r="P59" s="245"/>
    </row>
    <row r="60" spans="1:16" ht="18" customHeight="1" x14ac:dyDescent="0.35">
      <c r="A60" s="199"/>
      <c r="B60" s="199"/>
      <c r="C60" s="200"/>
      <c r="D60" s="201"/>
      <c r="E60" s="201"/>
      <c r="F60" s="203" t="s">
        <v>163</v>
      </c>
      <c r="G60" s="202"/>
      <c r="H60" s="203" t="s">
        <v>163</v>
      </c>
      <c r="I60" s="204"/>
      <c r="J60" s="205" t="s">
        <v>164</v>
      </c>
      <c r="K60" s="204"/>
      <c r="L60" s="203" t="s">
        <v>163</v>
      </c>
      <c r="M60" s="202"/>
      <c r="N60" s="203" t="s">
        <v>163</v>
      </c>
      <c r="P60" s="205" t="s">
        <v>164</v>
      </c>
    </row>
    <row r="61" spans="1:16" x14ac:dyDescent="0.35">
      <c r="A61" s="199"/>
      <c r="B61" s="199"/>
      <c r="C61" s="206"/>
      <c r="E61" s="206"/>
      <c r="F61" s="207" t="s">
        <v>15</v>
      </c>
      <c r="G61" s="207"/>
      <c r="H61" s="207" t="s">
        <v>16</v>
      </c>
      <c r="I61" s="207"/>
      <c r="J61" s="207" t="s">
        <v>16</v>
      </c>
      <c r="K61" s="207"/>
      <c r="L61" s="207" t="s">
        <v>15</v>
      </c>
      <c r="M61" s="207"/>
      <c r="N61" s="207" t="s">
        <v>16</v>
      </c>
      <c r="P61" s="207" t="s">
        <v>16</v>
      </c>
    </row>
    <row r="62" spans="1:16" ht="16.5" customHeight="1" x14ac:dyDescent="0.35">
      <c r="A62" s="199"/>
      <c r="B62" s="199"/>
      <c r="C62" s="206"/>
      <c r="D62" s="208" t="s">
        <v>0</v>
      </c>
      <c r="E62" s="206"/>
      <c r="F62" s="209" t="s">
        <v>88</v>
      </c>
      <c r="G62" s="210"/>
      <c r="H62" s="209" t="s">
        <v>88</v>
      </c>
      <c r="I62" s="210"/>
      <c r="J62" s="209" t="s">
        <v>88</v>
      </c>
      <c r="K62" s="210"/>
      <c r="L62" s="209" t="s">
        <v>88</v>
      </c>
      <c r="M62" s="210"/>
      <c r="N62" s="209" t="s">
        <v>88</v>
      </c>
      <c r="P62" s="209" t="s">
        <v>88</v>
      </c>
    </row>
    <row r="63" spans="1:16" x14ac:dyDescent="0.35">
      <c r="A63" s="199" t="s">
        <v>19</v>
      </c>
      <c r="B63" s="199"/>
      <c r="C63" s="200"/>
      <c r="F63" s="230"/>
      <c r="G63" s="230"/>
      <c r="H63" s="230"/>
      <c r="I63" s="230"/>
      <c r="J63" s="230"/>
      <c r="K63" s="230"/>
      <c r="L63" s="230"/>
      <c r="M63" s="230"/>
      <c r="N63" s="230"/>
    </row>
    <row r="64" spans="1:16" ht="6" customHeight="1" x14ac:dyDescent="0.35">
      <c r="A64" s="213"/>
      <c r="B64" s="213"/>
      <c r="C64" s="214"/>
      <c r="F64" s="230"/>
      <c r="G64" s="230"/>
      <c r="H64" s="230"/>
      <c r="I64" s="230"/>
      <c r="J64" s="230"/>
      <c r="K64" s="230"/>
      <c r="L64" s="230"/>
      <c r="M64" s="230"/>
      <c r="N64" s="230"/>
    </row>
    <row r="65" spans="1:16" x14ac:dyDescent="0.35">
      <c r="A65" s="199" t="s">
        <v>20</v>
      </c>
      <c r="B65" s="199"/>
      <c r="C65" s="200"/>
      <c r="F65" s="230"/>
      <c r="G65" s="230"/>
      <c r="H65" s="230"/>
      <c r="I65" s="230"/>
      <c r="J65" s="230"/>
      <c r="K65" s="230"/>
      <c r="L65" s="230"/>
      <c r="M65" s="230"/>
      <c r="N65" s="230"/>
    </row>
    <row r="66" spans="1:16" ht="6" customHeight="1" x14ac:dyDescent="0.35">
      <c r="A66" s="213"/>
      <c r="B66" s="213"/>
      <c r="C66" s="214"/>
      <c r="F66" s="230"/>
      <c r="G66" s="230"/>
      <c r="H66" s="230"/>
      <c r="I66" s="230"/>
      <c r="J66" s="230"/>
      <c r="K66" s="230"/>
      <c r="L66" s="230"/>
      <c r="M66" s="230"/>
      <c r="N66" s="230"/>
    </row>
    <row r="67" spans="1:16" x14ac:dyDescent="0.35">
      <c r="A67" s="213" t="s">
        <v>85</v>
      </c>
      <c r="B67" s="213"/>
      <c r="C67" s="214"/>
      <c r="D67" s="231"/>
      <c r="F67" s="211">
        <v>0</v>
      </c>
      <c r="G67" s="211"/>
      <c r="H67" s="211">
        <v>361688</v>
      </c>
      <c r="I67" s="211"/>
      <c r="J67" s="211">
        <v>921093</v>
      </c>
      <c r="K67" s="211"/>
      <c r="L67" s="211">
        <v>0</v>
      </c>
      <c r="M67" s="211"/>
      <c r="N67" s="211">
        <v>351988</v>
      </c>
      <c r="P67" s="190">
        <v>395046</v>
      </c>
    </row>
    <row r="68" spans="1:16" x14ac:dyDescent="0.35">
      <c r="A68" s="213" t="s">
        <v>21</v>
      </c>
      <c r="B68" s="213"/>
      <c r="C68" s="214"/>
      <c r="D68" s="231">
        <v>17</v>
      </c>
      <c r="F68" s="211">
        <v>63128201</v>
      </c>
      <c r="G68" s="211"/>
      <c r="H68" s="211">
        <v>90608390</v>
      </c>
      <c r="I68" s="211"/>
      <c r="J68" s="211">
        <v>112419611</v>
      </c>
      <c r="K68" s="211"/>
      <c r="L68" s="211">
        <v>14091344</v>
      </c>
      <c r="M68" s="211"/>
      <c r="N68" s="211">
        <v>43938903</v>
      </c>
      <c r="P68" s="190">
        <v>46534813</v>
      </c>
    </row>
    <row r="69" spans="1:16" x14ac:dyDescent="0.35">
      <c r="A69" s="213" t="s">
        <v>208</v>
      </c>
      <c r="B69" s="213"/>
      <c r="C69" s="214"/>
      <c r="F69" s="230"/>
      <c r="G69" s="230"/>
      <c r="H69" s="230"/>
      <c r="I69" s="230"/>
      <c r="J69" s="230"/>
      <c r="K69" s="230"/>
      <c r="L69" s="230"/>
      <c r="M69" s="230"/>
      <c r="N69" s="230"/>
    </row>
    <row r="70" spans="1:16" x14ac:dyDescent="0.35">
      <c r="A70" s="213"/>
      <c r="B70" s="213" t="s">
        <v>209</v>
      </c>
      <c r="C70" s="232"/>
      <c r="D70" s="231">
        <v>18</v>
      </c>
      <c r="F70" s="211">
        <v>5004000</v>
      </c>
      <c r="G70" s="211"/>
      <c r="H70" s="211">
        <v>5004000</v>
      </c>
      <c r="I70" s="211"/>
      <c r="J70" s="211">
        <v>16073743</v>
      </c>
      <c r="K70" s="211"/>
      <c r="L70" s="211" t="s">
        <v>131</v>
      </c>
      <c r="M70" s="211"/>
      <c r="N70" s="211">
        <v>0</v>
      </c>
      <c r="P70" s="190">
        <v>7608000</v>
      </c>
    </row>
    <row r="71" spans="1:16" x14ac:dyDescent="0.35">
      <c r="A71" s="213" t="s">
        <v>97</v>
      </c>
      <c r="B71" s="213"/>
      <c r="C71" s="214"/>
      <c r="F71" s="230"/>
      <c r="G71" s="230"/>
      <c r="H71" s="230"/>
      <c r="I71" s="230"/>
      <c r="J71" s="230"/>
      <c r="K71" s="230"/>
      <c r="L71" s="230"/>
      <c r="M71" s="230"/>
      <c r="N71" s="230"/>
    </row>
    <row r="72" spans="1:16" x14ac:dyDescent="0.35">
      <c r="A72" s="213"/>
      <c r="B72" s="213" t="s">
        <v>78</v>
      </c>
      <c r="C72" s="214"/>
      <c r="D72" s="231">
        <v>18</v>
      </c>
      <c r="F72" s="211">
        <v>512908</v>
      </c>
      <c r="G72" s="211"/>
      <c r="H72" s="211">
        <v>480571</v>
      </c>
      <c r="I72" s="211"/>
      <c r="J72" s="211">
        <v>664756</v>
      </c>
      <c r="K72" s="211"/>
      <c r="L72" s="211">
        <v>512908</v>
      </c>
      <c r="M72" s="211"/>
      <c r="N72" s="211">
        <v>480571</v>
      </c>
      <c r="P72" s="190">
        <v>664756</v>
      </c>
    </row>
    <row r="73" spans="1:16" x14ac:dyDescent="0.35">
      <c r="A73" s="213" t="s">
        <v>86</v>
      </c>
      <c r="B73" s="213"/>
      <c r="C73" s="214"/>
      <c r="D73" s="231" t="s">
        <v>198</v>
      </c>
      <c r="F73" s="211" t="s">
        <v>131</v>
      </c>
      <c r="G73" s="211"/>
      <c r="H73" s="211">
        <v>0</v>
      </c>
      <c r="I73" s="211"/>
      <c r="J73" s="211">
        <v>0</v>
      </c>
      <c r="K73" s="211"/>
      <c r="L73" s="211" t="s">
        <v>131</v>
      </c>
      <c r="M73" s="211"/>
      <c r="N73" s="211">
        <v>7000000</v>
      </c>
      <c r="P73" s="190">
        <v>7000000</v>
      </c>
    </row>
    <row r="74" spans="1:16" x14ac:dyDescent="0.35">
      <c r="A74" s="213" t="s">
        <v>84</v>
      </c>
      <c r="B74" s="213"/>
      <c r="C74" s="214"/>
      <c r="F74" s="211">
        <v>4076850</v>
      </c>
      <c r="G74" s="211"/>
      <c r="H74" s="211">
        <v>2000945</v>
      </c>
      <c r="I74" s="211"/>
      <c r="J74" s="211">
        <v>3932842</v>
      </c>
      <c r="K74" s="211"/>
      <c r="L74" s="211" t="s">
        <v>131</v>
      </c>
      <c r="M74" s="211"/>
      <c r="N74" s="211">
        <v>0</v>
      </c>
      <c r="P74" s="190">
        <v>0</v>
      </c>
    </row>
    <row r="75" spans="1:16" x14ac:dyDescent="0.35">
      <c r="A75" s="213" t="s">
        <v>22</v>
      </c>
      <c r="B75" s="213"/>
      <c r="C75" s="214"/>
      <c r="F75" s="219">
        <v>12061012</v>
      </c>
      <c r="G75" s="211"/>
      <c r="H75" s="219">
        <v>12708105</v>
      </c>
      <c r="I75" s="211"/>
      <c r="J75" s="219">
        <v>17149956</v>
      </c>
      <c r="K75" s="211"/>
      <c r="L75" s="219">
        <v>4752227</v>
      </c>
      <c r="M75" s="211"/>
      <c r="N75" s="219">
        <v>4861589</v>
      </c>
      <c r="P75" s="194">
        <v>2628777</v>
      </c>
    </row>
    <row r="76" spans="1:16" ht="6" customHeight="1" x14ac:dyDescent="0.35">
      <c r="A76" s="213"/>
      <c r="B76" s="213"/>
      <c r="C76" s="214"/>
      <c r="F76" s="230"/>
      <c r="G76" s="230"/>
      <c r="H76" s="230"/>
      <c r="I76" s="230"/>
      <c r="J76" s="230"/>
      <c r="K76" s="230"/>
      <c r="L76" s="230"/>
      <c r="M76" s="230"/>
      <c r="N76" s="230"/>
    </row>
    <row r="77" spans="1:16" x14ac:dyDescent="0.35">
      <c r="A77" s="199" t="s">
        <v>23</v>
      </c>
      <c r="B77" s="199"/>
      <c r="C77" s="200"/>
      <c r="F77" s="219">
        <f>SUM(F67:F75)</f>
        <v>84782971</v>
      </c>
      <c r="G77" s="224"/>
      <c r="H77" s="219">
        <f>SUM(H67:H75)</f>
        <v>111163699</v>
      </c>
      <c r="I77" s="224"/>
      <c r="J77" s="219">
        <f>SUM(J67:J75)</f>
        <v>151162001</v>
      </c>
      <c r="K77" s="224"/>
      <c r="L77" s="219">
        <f>SUM(L67:L75)</f>
        <v>19356479</v>
      </c>
      <c r="M77" s="224"/>
      <c r="N77" s="219">
        <f>SUM(N67:N75)</f>
        <v>56633051</v>
      </c>
      <c r="P77" s="219">
        <f>SUM(P67:P75)</f>
        <v>64831392</v>
      </c>
    </row>
    <row r="78" spans="1:16" x14ac:dyDescent="0.35">
      <c r="A78" s="213"/>
      <c r="B78" s="213"/>
      <c r="C78" s="214"/>
      <c r="F78" s="230"/>
      <c r="G78" s="230"/>
      <c r="H78" s="230"/>
      <c r="I78" s="230"/>
      <c r="J78" s="230"/>
      <c r="K78" s="230"/>
      <c r="L78" s="230"/>
      <c r="M78" s="230"/>
      <c r="N78" s="230"/>
    </row>
    <row r="79" spans="1:16" x14ac:dyDescent="0.35">
      <c r="A79" s="199" t="s">
        <v>24</v>
      </c>
      <c r="B79" s="199"/>
      <c r="C79" s="200"/>
      <c r="F79" s="230"/>
      <c r="G79" s="230"/>
      <c r="H79" s="230"/>
      <c r="I79" s="230"/>
      <c r="J79" s="230"/>
      <c r="K79" s="230"/>
      <c r="L79" s="230"/>
      <c r="M79" s="230"/>
      <c r="N79" s="230"/>
    </row>
    <row r="80" spans="1:16" ht="6" customHeight="1" x14ac:dyDescent="0.35">
      <c r="A80" s="213"/>
      <c r="B80" s="213"/>
      <c r="C80" s="214"/>
      <c r="F80" s="230"/>
      <c r="G80" s="230"/>
      <c r="H80" s="230"/>
      <c r="I80" s="230"/>
      <c r="J80" s="230"/>
      <c r="K80" s="230"/>
      <c r="L80" s="230"/>
      <c r="M80" s="230"/>
      <c r="N80" s="230"/>
    </row>
    <row r="81" spans="1:16" x14ac:dyDescent="0.35">
      <c r="A81" s="213" t="s">
        <v>167</v>
      </c>
      <c r="B81" s="213"/>
      <c r="C81" s="214"/>
    </row>
    <row r="82" spans="1:16" x14ac:dyDescent="0.35">
      <c r="A82" s="213"/>
      <c r="B82" s="213" t="s">
        <v>168</v>
      </c>
      <c r="C82" s="214"/>
      <c r="D82" s="231">
        <v>18</v>
      </c>
      <c r="F82" s="211">
        <v>397000</v>
      </c>
      <c r="G82" s="211"/>
      <c r="H82" s="211">
        <v>5401000</v>
      </c>
      <c r="I82" s="211"/>
      <c r="J82" s="211">
        <v>26849000</v>
      </c>
      <c r="K82" s="211"/>
      <c r="L82" s="211" t="s">
        <v>131</v>
      </c>
      <c r="M82" s="211"/>
      <c r="N82" s="211">
        <v>0</v>
      </c>
      <c r="P82" s="190">
        <v>16444000</v>
      </c>
    </row>
    <row r="83" spans="1:16" x14ac:dyDescent="0.35">
      <c r="A83" s="233" t="s">
        <v>97</v>
      </c>
      <c r="B83" s="233"/>
      <c r="C83" s="233"/>
      <c r="D83" s="231">
        <v>18</v>
      </c>
      <c r="F83" s="211">
        <v>453692</v>
      </c>
      <c r="G83" s="211"/>
      <c r="H83" s="211">
        <v>966600</v>
      </c>
      <c r="I83" s="211"/>
      <c r="J83" s="211">
        <v>1447171</v>
      </c>
      <c r="K83" s="211"/>
      <c r="L83" s="211">
        <v>453692</v>
      </c>
      <c r="M83" s="211"/>
      <c r="N83" s="211">
        <v>966600</v>
      </c>
      <c r="P83" s="190">
        <v>1447171</v>
      </c>
    </row>
    <row r="84" spans="1:16" x14ac:dyDescent="0.35">
      <c r="A84" s="213" t="s">
        <v>25</v>
      </c>
      <c r="B84" s="213"/>
      <c r="C84" s="214"/>
      <c r="D84" s="231">
        <v>19</v>
      </c>
      <c r="F84" s="211">
        <v>13024332</v>
      </c>
      <c r="G84" s="211"/>
      <c r="H84" s="211">
        <v>13082385</v>
      </c>
      <c r="I84" s="211"/>
      <c r="J84" s="211">
        <v>11773676</v>
      </c>
      <c r="K84" s="211"/>
      <c r="L84" s="211">
        <v>2767938</v>
      </c>
      <c r="M84" s="211"/>
      <c r="N84" s="211">
        <v>3741921</v>
      </c>
      <c r="P84" s="190">
        <v>3273625</v>
      </c>
    </row>
    <row r="85" spans="1:16" x14ac:dyDescent="0.35">
      <c r="A85" s="213" t="s">
        <v>26</v>
      </c>
      <c r="B85" s="213"/>
      <c r="C85" s="214"/>
      <c r="F85" s="219" t="s">
        <v>131</v>
      </c>
      <c r="G85" s="211"/>
      <c r="H85" s="219">
        <v>226543</v>
      </c>
      <c r="I85" s="211"/>
      <c r="J85" s="219">
        <v>226543</v>
      </c>
      <c r="K85" s="211"/>
      <c r="L85" s="219" t="s">
        <v>131</v>
      </c>
      <c r="M85" s="211"/>
      <c r="N85" s="219">
        <v>0</v>
      </c>
      <c r="P85" s="219">
        <v>0</v>
      </c>
    </row>
    <row r="86" spans="1:16" ht="6" customHeight="1" x14ac:dyDescent="0.35">
      <c r="A86" s="213"/>
      <c r="B86" s="213"/>
      <c r="C86" s="214"/>
      <c r="F86" s="230"/>
      <c r="G86" s="230"/>
      <c r="H86" s="230"/>
      <c r="I86" s="230"/>
      <c r="J86" s="207" t="s">
        <v>16</v>
      </c>
      <c r="K86" s="230"/>
      <c r="L86" s="230"/>
      <c r="M86" s="230"/>
      <c r="N86" s="230"/>
    </row>
    <row r="87" spans="1:16" x14ac:dyDescent="0.35">
      <c r="A87" s="199" t="s">
        <v>27</v>
      </c>
      <c r="B87" s="199"/>
      <c r="C87" s="200"/>
      <c r="F87" s="219">
        <f>SUM(F82:F85)</f>
        <v>13875024</v>
      </c>
      <c r="G87" s="211"/>
      <c r="H87" s="219">
        <f>SUM(H82:H85)</f>
        <v>19676528</v>
      </c>
      <c r="I87" s="211"/>
      <c r="J87" s="219">
        <f>SUM(J82:J85)</f>
        <v>40296390</v>
      </c>
      <c r="K87" s="211"/>
      <c r="L87" s="219">
        <f>SUM(L82:L85)</f>
        <v>3221630</v>
      </c>
      <c r="M87" s="211"/>
      <c r="N87" s="219">
        <f>SUM(N82:N85)</f>
        <v>4708521</v>
      </c>
      <c r="P87" s="219">
        <f>SUM(P82:P85)</f>
        <v>21164796</v>
      </c>
    </row>
    <row r="88" spans="1:16" ht="6" customHeight="1" x14ac:dyDescent="0.35">
      <c r="A88" s="213"/>
      <c r="B88" s="213"/>
      <c r="C88" s="214"/>
      <c r="F88" s="230"/>
      <c r="G88" s="230"/>
      <c r="H88" s="230"/>
      <c r="I88" s="230"/>
      <c r="J88" s="230"/>
      <c r="K88" s="230"/>
      <c r="L88" s="230"/>
      <c r="M88" s="230"/>
      <c r="N88" s="230"/>
      <c r="P88" s="230"/>
    </row>
    <row r="89" spans="1:16" x14ac:dyDescent="0.35">
      <c r="A89" s="199" t="s">
        <v>28</v>
      </c>
      <c r="B89" s="199"/>
      <c r="C89" s="200"/>
      <c r="F89" s="219">
        <f>SUM(F87,F77)</f>
        <v>98657995</v>
      </c>
      <c r="G89" s="230"/>
      <c r="H89" s="219">
        <f>SUM(H87,H77)</f>
        <v>130840227</v>
      </c>
      <c r="I89" s="230"/>
      <c r="J89" s="219">
        <f>SUM(J87,J77)</f>
        <v>191458391</v>
      </c>
      <c r="K89" s="230"/>
      <c r="L89" s="219">
        <f>SUM(L87,L77)</f>
        <v>22578109</v>
      </c>
      <c r="M89" s="230"/>
      <c r="N89" s="219">
        <f>SUM(N87,N77)</f>
        <v>61341572</v>
      </c>
      <c r="P89" s="219">
        <f>SUM(P87,P77)</f>
        <v>85996188</v>
      </c>
    </row>
    <row r="90" spans="1:16" x14ac:dyDescent="0.35">
      <c r="A90" s="199"/>
      <c r="B90" s="199"/>
      <c r="C90" s="200"/>
      <c r="F90" s="224"/>
      <c r="G90" s="230"/>
      <c r="H90" s="224"/>
      <c r="I90" s="230"/>
      <c r="J90" s="230"/>
      <c r="K90" s="230"/>
      <c r="L90" s="224"/>
      <c r="M90" s="230"/>
      <c r="N90" s="224"/>
    </row>
    <row r="91" spans="1:16" x14ac:dyDescent="0.35">
      <c r="F91" s="230"/>
      <c r="G91" s="230"/>
      <c r="H91" s="230"/>
      <c r="I91" s="230"/>
      <c r="J91" s="230"/>
      <c r="K91" s="230"/>
      <c r="L91" s="230"/>
      <c r="M91" s="230"/>
      <c r="N91" s="230"/>
    </row>
    <row r="92" spans="1:16" x14ac:dyDescent="0.35">
      <c r="F92" s="230"/>
      <c r="G92" s="230"/>
      <c r="H92" s="230"/>
      <c r="I92" s="230"/>
      <c r="J92" s="230"/>
      <c r="K92" s="230"/>
      <c r="L92" s="230"/>
      <c r="M92" s="230"/>
      <c r="N92" s="230"/>
    </row>
    <row r="93" spans="1:16" x14ac:dyDescent="0.35">
      <c r="F93" s="230"/>
      <c r="G93" s="230"/>
      <c r="H93" s="230"/>
      <c r="I93" s="230"/>
      <c r="J93" s="230"/>
      <c r="K93" s="230"/>
      <c r="L93" s="230"/>
      <c r="M93" s="230"/>
      <c r="N93" s="230"/>
    </row>
    <row r="94" spans="1:16" x14ac:dyDescent="0.35">
      <c r="F94" s="230"/>
      <c r="G94" s="230"/>
      <c r="H94" s="230"/>
      <c r="I94" s="230"/>
      <c r="J94" s="230"/>
      <c r="K94" s="230"/>
      <c r="L94" s="230"/>
      <c r="M94" s="230"/>
      <c r="N94" s="230"/>
    </row>
    <row r="95" spans="1:16" x14ac:dyDescent="0.35">
      <c r="F95" s="230"/>
      <c r="G95" s="230"/>
      <c r="H95" s="230"/>
      <c r="I95" s="230"/>
      <c r="J95" s="230"/>
      <c r="K95" s="230"/>
      <c r="L95" s="230"/>
      <c r="M95" s="230"/>
      <c r="N95" s="230"/>
    </row>
    <row r="96" spans="1:16" x14ac:dyDescent="0.35">
      <c r="F96" s="230"/>
      <c r="G96" s="230"/>
      <c r="H96" s="230"/>
      <c r="I96" s="230"/>
      <c r="J96" s="230"/>
      <c r="K96" s="230"/>
      <c r="L96" s="230"/>
      <c r="M96" s="230"/>
      <c r="N96" s="230"/>
    </row>
    <row r="97" spans="1:16" x14ac:dyDescent="0.35">
      <c r="A97" s="243" t="s">
        <v>17</v>
      </c>
      <c r="B97" s="243"/>
      <c r="C97" s="243"/>
      <c r="D97" s="243"/>
      <c r="E97" s="243"/>
      <c r="F97" s="243"/>
      <c r="G97" s="243"/>
      <c r="H97" s="243"/>
      <c r="I97" s="243"/>
      <c r="J97" s="243"/>
      <c r="K97" s="243"/>
      <c r="L97" s="243"/>
      <c r="M97" s="243"/>
      <c r="N97" s="243"/>
    </row>
    <row r="98" spans="1:16" x14ac:dyDescent="0.35">
      <c r="A98" s="234"/>
      <c r="B98" s="234"/>
      <c r="C98" s="234"/>
      <c r="D98" s="234"/>
      <c r="E98" s="234"/>
      <c r="F98" s="235"/>
      <c r="G98" s="235"/>
      <c r="H98" s="235"/>
      <c r="I98" s="235"/>
      <c r="J98" s="235"/>
      <c r="K98" s="235"/>
      <c r="L98" s="235"/>
      <c r="M98" s="235"/>
      <c r="N98" s="235"/>
    </row>
    <row r="99" spans="1:16" x14ac:dyDescent="0.35">
      <c r="O99" s="226"/>
    </row>
    <row r="100" spans="1:16" x14ac:dyDescent="0.35">
      <c r="O100" s="226"/>
    </row>
    <row r="101" spans="1:16" x14ac:dyDescent="0.35">
      <c r="O101" s="226"/>
    </row>
    <row r="102" spans="1:16" x14ac:dyDescent="0.35">
      <c r="O102" s="226"/>
    </row>
    <row r="103" spans="1:16" x14ac:dyDescent="0.35">
      <c r="O103" s="226"/>
    </row>
    <row r="104" spans="1:16" ht="3" customHeight="1" x14ac:dyDescent="0.35">
      <c r="A104" s="234"/>
      <c r="B104" s="234"/>
      <c r="C104" s="234"/>
      <c r="D104" s="234"/>
      <c r="E104" s="234"/>
      <c r="F104" s="235"/>
      <c r="G104" s="235"/>
      <c r="H104" s="235"/>
      <c r="I104" s="235"/>
      <c r="J104" s="235"/>
      <c r="K104" s="235"/>
      <c r="L104" s="235"/>
      <c r="M104" s="235"/>
      <c r="N104" s="235"/>
      <c r="O104" s="226"/>
    </row>
    <row r="105" spans="1:16" ht="21.95" customHeight="1" x14ac:dyDescent="0.35">
      <c r="A105" s="227" t="str">
        <f>+A52</f>
        <v>หมายเหตุประกอบงบการเงินรวมและงบการเงินเฉพาะบริษัทในหน้า 11 ถึง 53 เป็นส่วนหนึ่งของงบการเงินนี้</v>
      </c>
      <c r="B105" s="227"/>
      <c r="C105" s="227"/>
      <c r="D105" s="227"/>
      <c r="E105" s="227"/>
      <c r="F105" s="228"/>
      <c r="G105" s="228"/>
      <c r="H105" s="228"/>
      <c r="I105" s="228"/>
      <c r="J105" s="228"/>
      <c r="K105" s="228"/>
      <c r="L105" s="228"/>
      <c r="M105" s="228"/>
      <c r="N105" s="228"/>
      <c r="O105" s="228"/>
      <c r="P105" s="228"/>
    </row>
    <row r="106" spans="1:16" ht="20.100000000000001" customHeight="1" x14ac:dyDescent="0.35">
      <c r="A106" s="229"/>
      <c r="B106" s="229"/>
      <c r="C106" s="197"/>
      <c r="D106" s="197"/>
      <c r="E106" s="197"/>
      <c r="F106" s="198"/>
      <c r="G106" s="198"/>
      <c r="H106" s="198"/>
      <c r="I106" s="198"/>
      <c r="J106" s="198"/>
      <c r="K106" s="198"/>
      <c r="L106" s="198"/>
      <c r="M106" s="198"/>
      <c r="P106" s="198">
        <v>4</v>
      </c>
    </row>
    <row r="107" spans="1:16" x14ac:dyDescent="0.35">
      <c r="A107" s="187" t="str">
        <f>+A54</f>
        <v>บริษัท แม็ทชิ่ง แม็กซิไมซ์ โซลูชั่น จำกัด (มหาชน)</v>
      </c>
      <c r="B107" s="187"/>
      <c r="C107" s="188"/>
    </row>
    <row r="108" spans="1:16" x14ac:dyDescent="0.35">
      <c r="A108" s="187" t="s">
        <v>18</v>
      </c>
      <c r="B108" s="187"/>
      <c r="C108" s="188"/>
    </row>
    <row r="109" spans="1:16" x14ac:dyDescent="0.35">
      <c r="A109" s="191" t="str">
        <f>+A56</f>
        <v>ณ วันที่ 31 ธันวาคม พ.ศ. 2555 และ พ.ศ. 2554 และวันที่ 1 มกราคม พ.ศ. 2554</v>
      </c>
      <c r="B109" s="191"/>
      <c r="C109" s="192"/>
      <c r="D109" s="193"/>
      <c r="E109" s="193"/>
      <c r="F109" s="194"/>
      <c r="G109" s="194"/>
      <c r="H109" s="194"/>
      <c r="I109" s="194"/>
      <c r="J109" s="194"/>
      <c r="K109" s="194"/>
      <c r="L109" s="194"/>
      <c r="M109" s="194"/>
      <c r="N109" s="194"/>
      <c r="O109" s="194"/>
      <c r="P109" s="194"/>
    </row>
    <row r="111" spans="1:16" ht="18" customHeight="1" x14ac:dyDescent="0.35">
      <c r="A111" s="199"/>
      <c r="B111" s="199"/>
      <c r="C111" s="200"/>
      <c r="D111" s="201"/>
      <c r="E111" s="201"/>
      <c r="F111" s="244" t="s">
        <v>175</v>
      </c>
      <c r="G111" s="244"/>
      <c r="H111" s="244"/>
      <c r="I111" s="244"/>
      <c r="J111" s="244"/>
      <c r="K111" s="204"/>
      <c r="L111" s="244" t="s">
        <v>176</v>
      </c>
      <c r="M111" s="244"/>
      <c r="N111" s="244"/>
      <c r="O111" s="244"/>
      <c r="P111" s="244"/>
    </row>
    <row r="112" spans="1:16" x14ac:dyDescent="0.35">
      <c r="A112" s="199"/>
      <c r="B112" s="199"/>
      <c r="C112" s="200"/>
      <c r="D112" s="201"/>
      <c r="E112" s="201"/>
      <c r="H112" s="245" t="s">
        <v>177</v>
      </c>
      <c r="I112" s="245"/>
      <c r="J112" s="245"/>
      <c r="N112" s="245" t="s">
        <v>177</v>
      </c>
      <c r="O112" s="245"/>
      <c r="P112" s="245"/>
    </row>
    <row r="113" spans="1:16" ht="18" customHeight="1" x14ac:dyDescent="0.35">
      <c r="A113" s="199"/>
      <c r="B113" s="199"/>
      <c r="C113" s="200"/>
      <c r="D113" s="201"/>
      <c r="E113" s="201"/>
      <c r="F113" s="203" t="s">
        <v>163</v>
      </c>
      <c r="G113" s="202"/>
      <c r="H113" s="203" t="s">
        <v>163</v>
      </c>
      <c r="I113" s="204"/>
      <c r="J113" s="205" t="s">
        <v>164</v>
      </c>
      <c r="K113" s="204"/>
      <c r="L113" s="203" t="s">
        <v>163</v>
      </c>
      <c r="M113" s="202"/>
      <c r="N113" s="203" t="s">
        <v>163</v>
      </c>
      <c r="P113" s="205" t="s">
        <v>164</v>
      </c>
    </row>
    <row r="114" spans="1:16" x14ac:dyDescent="0.35">
      <c r="A114" s="199"/>
      <c r="B114" s="199"/>
      <c r="C114" s="206"/>
      <c r="D114" s="236"/>
      <c r="E114" s="206"/>
      <c r="F114" s="207" t="s">
        <v>15</v>
      </c>
      <c r="G114" s="207"/>
      <c r="H114" s="207" t="s">
        <v>16</v>
      </c>
      <c r="I114" s="207"/>
      <c r="J114" s="207" t="s">
        <v>16</v>
      </c>
      <c r="K114" s="207"/>
      <c r="L114" s="207" t="s">
        <v>15</v>
      </c>
      <c r="M114" s="207"/>
      <c r="N114" s="207" t="s">
        <v>16</v>
      </c>
      <c r="P114" s="207" t="s">
        <v>16</v>
      </c>
    </row>
    <row r="115" spans="1:16" x14ac:dyDescent="0.35">
      <c r="A115" s="199"/>
      <c r="B115" s="199"/>
      <c r="C115" s="206"/>
      <c r="D115" s="208" t="s">
        <v>0</v>
      </c>
      <c r="E115" s="206"/>
      <c r="F115" s="209" t="s">
        <v>88</v>
      </c>
      <c r="G115" s="210"/>
      <c r="H115" s="209" t="s">
        <v>88</v>
      </c>
      <c r="I115" s="210"/>
      <c r="J115" s="209" t="s">
        <v>88</v>
      </c>
      <c r="K115" s="210"/>
      <c r="L115" s="209" t="s">
        <v>88</v>
      </c>
      <c r="M115" s="210"/>
      <c r="N115" s="209" t="s">
        <v>88</v>
      </c>
      <c r="P115" s="209" t="s">
        <v>88</v>
      </c>
    </row>
    <row r="116" spans="1:16" x14ac:dyDescent="0.35">
      <c r="A116" s="199" t="s">
        <v>189</v>
      </c>
      <c r="B116" s="199"/>
      <c r="C116" s="200"/>
      <c r="F116" s="230"/>
      <c r="G116" s="230"/>
      <c r="H116" s="230"/>
      <c r="I116" s="230"/>
      <c r="J116" s="230"/>
      <c r="K116" s="230"/>
      <c r="L116" s="230"/>
      <c r="M116" s="230"/>
      <c r="N116" s="230"/>
    </row>
    <row r="117" spans="1:16" ht="6" customHeight="1" x14ac:dyDescent="0.35">
      <c r="A117" s="213"/>
      <c r="B117" s="213"/>
      <c r="C117" s="214"/>
      <c r="F117" s="230"/>
      <c r="G117" s="230"/>
      <c r="H117" s="230"/>
      <c r="I117" s="230"/>
      <c r="J117" s="230"/>
      <c r="K117" s="230"/>
      <c r="L117" s="230"/>
      <c r="M117" s="230"/>
      <c r="N117" s="230"/>
    </row>
    <row r="118" spans="1:16" x14ac:dyDescent="0.35">
      <c r="A118" s="199" t="s">
        <v>29</v>
      </c>
      <c r="B118" s="199"/>
      <c r="C118" s="200"/>
      <c r="F118" s="230"/>
      <c r="G118" s="230"/>
      <c r="H118" s="230"/>
      <c r="I118" s="230"/>
      <c r="J118" s="230"/>
      <c r="K118" s="230"/>
      <c r="L118" s="230"/>
      <c r="M118" s="230"/>
      <c r="N118" s="230"/>
    </row>
    <row r="119" spans="1:16" ht="6" customHeight="1" x14ac:dyDescent="0.35">
      <c r="A119" s="213"/>
      <c r="B119" s="213"/>
      <c r="C119" s="214"/>
      <c r="F119" s="230"/>
      <c r="G119" s="230"/>
      <c r="H119" s="230"/>
      <c r="I119" s="230"/>
      <c r="J119" s="230"/>
      <c r="K119" s="230"/>
      <c r="L119" s="230"/>
      <c r="M119" s="230"/>
      <c r="N119" s="230"/>
    </row>
    <row r="120" spans="1:16" x14ac:dyDescent="0.35">
      <c r="A120" s="213" t="s">
        <v>30</v>
      </c>
      <c r="B120" s="213"/>
      <c r="C120" s="214"/>
      <c r="F120" s="230"/>
      <c r="G120" s="230"/>
      <c r="H120" s="230"/>
      <c r="I120" s="230"/>
      <c r="J120" s="230"/>
      <c r="K120" s="230"/>
      <c r="L120" s="230"/>
      <c r="M120" s="230"/>
      <c r="N120" s="230"/>
    </row>
    <row r="121" spans="1:16" x14ac:dyDescent="0.35">
      <c r="A121" s="213"/>
      <c r="B121" s="213" t="s">
        <v>31</v>
      </c>
      <c r="D121" s="231"/>
      <c r="F121" s="230"/>
      <c r="G121" s="230"/>
      <c r="H121" s="230"/>
      <c r="I121" s="230"/>
      <c r="J121" s="230"/>
      <c r="K121" s="230"/>
      <c r="L121" s="230"/>
      <c r="M121" s="230"/>
      <c r="N121" s="230"/>
    </row>
    <row r="122" spans="1:16" x14ac:dyDescent="0.35">
      <c r="A122" s="213"/>
      <c r="B122" s="213"/>
      <c r="C122" s="213" t="s">
        <v>201</v>
      </c>
      <c r="D122" s="231"/>
      <c r="F122" s="230"/>
      <c r="G122" s="230"/>
      <c r="H122" s="230"/>
      <c r="I122" s="230"/>
      <c r="J122" s="230"/>
      <c r="K122" s="230"/>
      <c r="L122" s="230"/>
      <c r="M122" s="230"/>
      <c r="N122" s="230"/>
    </row>
    <row r="123" spans="1:16" x14ac:dyDescent="0.35">
      <c r="A123" s="213"/>
      <c r="B123" s="213"/>
      <c r="C123" s="213" t="s">
        <v>122</v>
      </c>
      <c r="D123" s="231"/>
      <c r="F123" s="230"/>
      <c r="G123" s="230"/>
      <c r="H123" s="230"/>
      <c r="I123" s="230"/>
      <c r="J123" s="230"/>
      <c r="K123" s="230"/>
      <c r="L123" s="230"/>
      <c r="M123" s="230"/>
      <c r="N123" s="230"/>
    </row>
    <row r="124" spans="1:16" x14ac:dyDescent="0.35">
      <c r="A124" s="213"/>
      <c r="B124" s="189"/>
      <c r="C124" s="213" t="s">
        <v>203</v>
      </c>
      <c r="D124" s="231"/>
      <c r="F124" s="224"/>
      <c r="G124" s="211"/>
      <c r="H124" s="224"/>
      <c r="I124" s="211"/>
      <c r="J124" s="224"/>
      <c r="K124" s="211"/>
      <c r="L124" s="224"/>
      <c r="M124" s="211"/>
      <c r="N124" s="224"/>
      <c r="P124" s="224"/>
    </row>
    <row r="125" spans="1:16" ht="17.25" thickBot="1" x14ac:dyDescent="0.4">
      <c r="A125" s="213"/>
      <c r="C125" s="213" t="s">
        <v>202</v>
      </c>
      <c r="D125" s="231">
        <v>20</v>
      </c>
      <c r="F125" s="225">
        <v>535000000</v>
      </c>
      <c r="G125" s="211"/>
      <c r="H125" s="225">
        <v>324000000</v>
      </c>
      <c r="I125" s="211"/>
      <c r="J125" s="225">
        <v>324000000</v>
      </c>
      <c r="K125" s="211"/>
      <c r="L125" s="225">
        <v>535000000</v>
      </c>
      <c r="M125" s="211"/>
      <c r="N125" s="225">
        <v>324000000</v>
      </c>
      <c r="O125" s="198"/>
      <c r="P125" s="225">
        <v>324000000</v>
      </c>
    </row>
    <row r="126" spans="1:16" ht="6" customHeight="1" thickTop="1" x14ac:dyDescent="0.35">
      <c r="A126" s="213"/>
      <c r="B126" s="213"/>
      <c r="C126" s="214"/>
      <c r="D126" s="231"/>
      <c r="F126" s="230"/>
      <c r="G126" s="230"/>
      <c r="H126" s="230"/>
      <c r="I126" s="230"/>
      <c r="J126" s="230"/>
      <c r="K126" s="230"/>
      <c r="L126" s="230"/>
      <c r="M126" s="230"/>
      <c r="N126" s="230"/>
    </row>
    <row r="127" spans="1:16" x14ac:dyDescent="0.35">
      <c r="A127" s="189"/>
      <c r="B127" s="213" t="s">
        <v>32</v>
      </c>
      <c r="D127" s="231"/>
      <c r="F127" s="237"/>
      <c r="G127" s="237"/>
      <c r="H127" s="237"/>
      <c r="I127" s="237"/>
      <c r="J127" s="237"/>
      <c r="K127" s="237"/>
      <c r="L127" s="237"/>
      <c r="M127" s="237"/>
      <c r="N127" s="237"/>
    </row>
    <row r="128" spans="1:16" x14ac:dyDescent="0.35">
      <c r="A128" s="213"/>
      <c r="B128" s="189"/>
      <c r="C128" s="213" t="s">
        <v>63</v>
      </c>
      <c r="D128" s="231"/>
      <c r="F128" s="230"/>
      <c r="G128" s="230"/>
      <c r="H128" s="230"/>
      <c r="I128" s="230"/>
      <c r="J128" s="230"/>
      <c r="K128" s="230"/>
      <c r="L128" s="230"/>
      <c r="M128" s="230"/>
      <c r="N128" s="230"/>
    </row>
    <row r="129" spans="1:19" x14ac:dyDescent="0.35">
      <c r="A129" s="213"/>
      <c r="C129" s="213" t="s">
        <v>123</v>
      </c>
      <c r="D129" s="231">
        <v>20</v>
      </c>
      <c r="F129" s="211">
        <v>259143807</v>
      </c>
      <c r="G129" s="211"/>
      <c r="H129" s="211">
        <v>259143807</v>
      </c>
      <c r="I129" s="211"/>
      <c r="J129" s="211">
        <v>259143807</v>
      </c>
      <c r="K129" s="211"/>
      <c r="L129" s="211">
        <v>259143807</v>
      </c>
      <c r="M129" s="211"/>
      <c r="N129" s="211">
        <v>259143807</v>
      </c>
      <c r="P129" s="211">
        <v>259143807</v>
      </c>
    </row>
    <row r="130" spans="1:19" x14ac:dyDescent="0.35">
      <c r="A130" s="213" t="s">
        <v>98</v>
      </c>
      <c r="B130" s="189"/>
      <c r="D130" s="231">
        <v>20</v>
      </c>
      <c r="F130" s="211">
        <v>141516103</v>
      </c>
      <c r="G130" s="211"/>
      <c r="H130" s="211">
        <v>141516103</v>
      </c>
      <c r="I130" s="211"/>
      <c r="J130" s="211">
        <v>141516103</v>
      </c>
      <c r="K130" s="211"/>
      <c r="L130" s="211">
        <v>141516103</v>
      </c>
      <c r="M130" s="211"/>
      <c r="N130" s="211">
        <v>141516103</v>
      </c>
      <c r="P130" s="211">
        <v>141516103</v>
      </c>
    </row>
    <row r="131" spans="1:19" x14ac:dyDescent="0.35">
      <c r="A131" s="213" t="s">
        <v>120</v>
      </c>
      <c r="B131" s="213"/>
      <c r="C131" s="214"/>
      <c r="D131" s="231"/>
      <c r="F131" s="230"/>
      <c r="G131" s="230"/>
      <c r="H131" s="211"/>
      <c r="I131" s="230"/>
      <c r="J131" s="230"/>
      <c r="K131" s="230"/>
      <c r="L131" s="230"/>
      <c r="M131" s="230"/>
      <c r="N131" s="211"/>
      <c r="P131" s="211"/>
    </row>
    <row r="132" spans="1:19" x14ac:dyDescent="0.35">
      <c r="A132" s="213"/>
      <c r="B132" s="213" t="s">
        <v>64</v>
      </c>
      <c r="D132" s="231">
        <v>21</v>
      </c>
      <c r="F132" s="211">
        <v>4339324</v>
      </c>
      <c r="G132" s="211"/>
      <c r="H132" s="211">
        <v>2753084</v>
      </c>
      <c r="I132" s="211"/>
      <c r="J132" s="211">
        <v>2477276</v>
      </c>
      <c r="K132" s="211"/>
      <c r="L132" s="211">
        <v>4339324</v>
      </c>
      <c r="M132" s="211"/>
      <c r="N132" s="211">
        <v>2753084</v>
      </c>
      <c r="P132" s="211">
        <v>2477276</v>
      </c>
    </row>
    <row r="133" spans="1:19" x14ac:dyDescent="0.35">
      <c r="A133" s="213"/>
      <c r="B133" s="213" t="s">
        <v>33</v>
      </c>
      <c r="D133" s="231"/>
      <c r="F133" s="238">
        <v>77157233</v>
      </c>
      <c r="G133" s="211"/>
      <c r="H133" s="219">
        <v>27656649</v>
      </c>
      <c r="I133" s="211"/>
      <c r="J133" s="219">
        <v>32244702</v>
      </c>
      <c r="K133" s="211"/>
      <c r="L133" s="219">
        <v>18572760</v>
      </c>
      <c r="M133" s="211"/>
      <c r="N133" s="219">
        <v>17057144</v>
      </c>
      <c r="P133" s="219">
        <v>3748221</v>
      </c>
    </row>
    <row r="134" spans="1:19" ht="6" customHeight="1" x14ac:dyDescent="0.35">
      <c r="A134" s="213"/>
      <c r="B134" s="213"/>
      <c r="C134" s="214"/>
      <c r="F134" s="230"/>
      <c r="G134" s="230"/>
      <c r="H134" s="230"/>
      <c r="I134" s="230"/>
      <c r="J134" s="230"/>
      <c r="K134" s="230"/>
      <c r="L134" s="230"/>
      <c r="M134" s="230"/>
      <c r="N134" s="230"/>
      <c r="P134" s="211"/>
    </row>
    <row r="135" spans="1:19" x14ac:dyDescent="0.35">
      <c r="A135" s="213" t="s">
        <v>34</v>
      </c>
      <c r="B135" s="213"/>
      <c r="C135" s="214"/>
      <c r="F135" s="211">
        <f>SUM(F129:F133)</f>
        <v>482156467</v>
      </c>
      <c r="G135" s="211"/>
      <c r="H135" s="211">
        <f>SUM(H129:H133)</f>
        <v>431069643</v>
      </c>
      <c r="I135" s="211"/>
      <c r="J135" s="211">
        <f>SUM(J129:J133)</f>
        <v>435381888</v>
      </c>
      <c r="K135" s="211"/>
      <c r="L135" s="211">
        <f>SUM(L129:L133)</f>
        <v>423571994</v>
      </c>
      <c r="M135" s="211"/>
      <c r="N135" s="211">
        <f>SUM(N129:N133)</f>
        <v>420470138</v>
      </c>
      <c r="P135" s="211">
        <f>SUM(P129:P133)</f>
        <v>406885407</v>
      </c>
    </row>
    <row r="136" spans="1:19" x14ac:dyDescent="0.35">
      <c r="A136" s="213" t="s">
        <v>35</v>
      </c>
      <c r="B136" s="213"/>
      <c r="C136" s="214"/>
      <c r="F136" s="238">
        <v>73074</v>
      </c>
      <c r="G136" s="230"/>
      <c r="H136" s="219">
        <v>107259</v>
      </c>
      <c r="I136" s="211"/>
      <c r="J136" s="219">
        <v>1708492</v>
      </c>
      <c r="K136" s="211"/>
      <c r="L136" s="219">
        <v>0</v>
      </c>
      <c r="M136" s="211"/>
      <c r="N136" s="219">
        <v>0</v>
      </c>
      <c r="P136" s="219">
        <v>0</v>
      </c>
    </row>
    <row r="137" spans="1:19" ht="6" customHeight="1" x14ac:dyDescent="0.35">
      <c r="A137" s="199"/>
      <c r="B137" s="199"/>
      <c r="C137" s="200"/>
      <c r="F137" s="230"/>
      <c r="G137" s="230"/>
      <c r="H137" s="230"/>
      <c r="I137" s="230"/>
      <c r="J137" s="230"/>
      <c r="K137" s="230"/>
      <c r="L137" s="230"/>
      <c r="M137" s="230"/>
      <c r="N137" s="230"/>
      <c r="P137" s="211"/>
    </row>
    <row r="138" spans="1:19" x14ac:dyDescent="0.35">
      <c r="A138" s="199" t="s">
        <v>36</v>
      </c>
      <c r="B138" s="199"/>
      <c r="C138" s="200"/>
      <c r="F138" s="219">
        <f>SUM(F135:F136)</f>
        <v>482229541</v>
      </c>
      <c r="G138" s="211"/>
      <c r="H138" s="219">
        <f>SUM(H135:H136)</f>
        <v>431176902</v>
      </c>
      <c r="I138" s="211"/>
      <c r="J138" s="219">
        <f>SUM(J135:J136)</f>
        <v>437090380</v>
      </c>
      <c r="K138" s="211"/>
      <c r="L138" s="219">
        <f>SUM(L135:L136)</f>
        <v>423571994</v>
      </c>
      <c r="M138" s="211"/>
      <c r="N138" s="219">
        <f>SUM(N135:N136)</f>
        <v>420470138</v>
      </c>
      <c r="P138" s="219">
        <f>SUM(P135:P136)</f>
        <v>406885407</v>
      </c>
    </row>
    <row r="139" spans="1:19" ht="6" customHeight="1" x14ac:dyDescent="0.35">
      <c r="A139" s="213"/>
      <c r="B139" s="213"/>
      <c r="C139" s="214"/>
      <c r="F139" s="230"/>
      <c r="G139" s="230"/>
      <c r="H139" s="230"/>
      <c r="I139" s="230"/>
      <c r="J139" s="230"/>
      <c r="K139" s="230"/>
      <c r="L139" s="230"/>
      <c r="M139" s="230"/>
      <c r="N139" s="230"/>
      <c r="P139" s="211"/>
      <c r="S139" s="239"/>
    </row>
    <row r="140" spans="1:19" ht="17.25" thickBot="1" x14ac:dyDescent="0.4">
      <c r="A140" s="199" t="s">
        <v>37</v>
      </c>
      <c r="B140" s="199"/>
      <c r="C140" s="200"/>
      <c r="F140" s="225">
        <f>SUM(F138,F89)</f>
        <v>580887536</v>
      </c>
      <c r="G140" s="224"/>
      <c r="H140" s="225">
        <f>SUM(H138,H89)</f>
        <v>562017129</v>
      </c>
      <c r="I140" s="224"/>
      <c r="J140" s="225">
        <f>SUM(J138,J89)</f>
        <v>628548771</v>
      </c>
      <c r="K140" s="224"/>
      <c r="L140" s="225">
        <f>SUM(L138,L89)</f>
        <v>446150103</v>
      </c>
      <c r="M140" s="224"/>
      <c r="N140" s="225">
        <f>SUM(N138,N89)</f>
        <v>481811710</v>
      </c>
      <c r="P140" s="225">
        <f>SUM(P138,P89)</f>
        <v>492881595</v>
      </c>
      <c r="R140" s="239"/>
    </row>
    <row r="141" spans="1:19" ht="17.25" thickTop="1" x14ac:dyDescent="0.35">
      <c r="F141" s="230"/>
      <c r="G141" s="230"/>
      <c r="H141" s="230"/>
      <c r="I141" s="230"/>
      <c r="J141" s="230"/>
      <c r="K141" s="230"/>
      <c r="L141" s="230"/>
      <c r="M141" s="230"/>
      <c r="N141" s="230"/>
      <c r="P141" s="211"/>
    </row>
    <row r="142" spans="1:19" x14ac:dyDescent="0.35">
      <c r="F142" s="230"/>
      <c r="G142" s="230"/>
      <c r="H142" s="230"/>
      <c r="I142" s="230"/>
      <c r="J142" s="230"/>
      <c r="K142" s="230"/>
      <c r="L142" s="230"/>
      <c r="M142" s="230"/>
      <c r="N142" s="230"/>
    </row>
    <row r="143" spans="1:19" x14ac:dyDescent="0.35">
      <c r="F143" s="230"/>
      <c r="G143" s="230"/>
      <c r="H143" s="230"/>
      <c r="I143" s="230"/>
      <c r="J143" s="230"/>
      <c r="K143" s="230"/>
      <c r="L143" s="230"/>
      <c r="M143" s="230"/>
      <c r="N143" s="230"/>
    </row>
    <row r="144" spans="1:19" x14ac:dyDescent="0.35">
      <c r="F144" s="230"/>
      <c r="G144" s="230"/>
      <c r="H144" s="230"/>
      <c r="I144" s="230"/>
      <c r="J144" s="230"/>
      <c r="K144" s="230"/>
      <c r="L144" s="230"/>
      <c r="M144" s="230"/>
      <c r="N144" s="230"/>
    </row>
    <row r="145" spans="1:16" x14ac:dyDescent="0.35">
      <c r="F145" s="230"/>
      <c r="G145" s="230"/>
      <c r="H145" s="230"/>
      <c r="I145" s="230"/>
      <c r="J145" s="230"/>
      <c r="K145" s="230"/>
      <c r="L145" s="230"/>
      <c r="M145" s="230"/>
      <c r="N145" s="230"/>
    </row>
    <row r="146" spans="1:16" x14ac:dyDescent="0.35">
      <c r="F146" s="230"/>
      <c r="G146" s="230"/>
      <c r="H146" s="230"/>
      <c r="I146" s="230"/>
      <c r="J146" s="230"/>
      <c r="K146" s="230"/>
      <c r="L146" s="230"/>
      <c r="M146" s="230"/>
      <c r="N146" s="230"/>
    </row>
    <row r="147" spans="1:16" x14ac:dyDescent="0.35">
      <c r="F147" s="230"/>
      <c r="G147" s="230"/>
      <c r="H147" s="230"/>
      <c r="I147" s="230"/>
      <c r="J147" s="230"/>
      <c r="K147" s="230"/>
      <c r="L147" s="230"/>
      <c r="M147" s="230"/>
      <c r="N147" s="230"/>
    </row>
    <row r="148" spans="1:16" x14ac:dyDescent="0.35">
      <c r="F148" s="230"/>
      <c r="G148" s="230"/>
      <c r="H148" s="230"/>
      <c r="I148" s="230"/>
      <c r="J148" s="230"/>
      <c r="K148" s="230"/>
      <c r="L148" s="230"/>
      <c r="M148" s="230"/>
      <c r="N148" s="230"/>
    </row>
    <row r="149" spans="1:16" x14ac:dyDescent="0.35">
      <c r="F149" s="230"/>
      <c r="G149" s="230"/>
      <c r="H149" s="230"/>
      <c r="I149" s="230"/>
      <c r="J149" s="230"/>
      <c r="K149" s="230"/>
      <c r="L149" s="230"/>
      <c r="M149" s="230"/>
      <c r="N149" s="230"/>
    </row>
    <row r="151" spans="1:16" x14ac:dyDescent="0.35">
      <c r="A151" s="243" t="s">
        <v>17</v>
      </c>
      <c r="B151" s="243"/>
      <c r="C151" s="243"/>
      <c r="D151" s="243"/>
      <c r="E151" s="243"/>
      <c r="F151" s="243"/>
      <c r="G151" s="243"/>
      <c r="H151" s="243"/>
      <c r="I151" s="243"/>
      <c r="J151" s="243"/>
      <c r="K151" s="243"/>
      <c r="L151" s="243"/>
      <c r="M151" s="243"/>
      <c r="N151" s="243"/>
    </row>
    <row r="153" spans="1:16" x14ac:dyDescent="0.35">
      <c r="O153" s="226"/>
    </row>
    <row r="154" spans="1:16" x14ac:dyDescent="0.35">
      <c r="O154" s="226"/>
    </row>
    <row r="155" spans="1:16" x14ac:dyDescent="0.35">
      <c r="O155" s="226"/>
    </row>
    <row r="156" spans="1:16" ht="18.75" customHeight="1" x14ac:dyDescent="0.35">
      <c r="O156" s="226"/>
    </row>
    <row r="157" spans="1:16" ht="21.95" customHeight="1" x14ac:dyDescent="0.35">
      <c r="A157" s="227" t="str">
        <f>+A105</f>
        <v>หมายเหตุประกอบงบการเงินรวมและงบการเงินเฉพาะบริษัทในหน้า 11 ถึง 53 เป็นส่วนหนึ่งของงบการเงินนี้</v>
      </c>
      <c r="B157" s="227"/>
      <c r="C157" s="227"/>
      <c r="D157" s="227"/>
      <c r="E157" s="227"/>
      <c r="F157" s="228"/>
      <c r="G157" s="228"/>
      <c r="H157" s="228"/>
      <c r="I157" s="228"/>
      <c r="J157" s="228"/>
      <c r="K157" s="228"/>
      <c r="L157" s="228"/>
      <c r="M157" s="228"/>
      <c r="N157" s="228"/>
      <c r="O157" s="228"/>
      <c r="P157" s="228"/>
    </row>
    <row r="158" spans="1:16" ht="20.100000000000001" customHeight="1" x14ac:dyDescent="0.35">
      <c r="P158" s="190">
        <v>5</v>
      </c>
    </row>
  </sheetData>
  <mergeCells count="15">
    <mergeCell ref="A151:N151"/>
    <mergeCell ref="A48:N48"/>
    <mergeCell ref="A97:N97"/>
    <mergeCell ref="F5:J5"/>
    <mergeCell ref="L5:P5"/>
    <mergeCell ref="F58:J58"/>
    <mergeCell ref="L58:P58"/>
    <mergeCell ref="F111:J111"/>
    <mergeCell ref="L111:P111"/>
    <mergeCell ref="H6:J6"/>
    <mergeCell ref="N6:P6"/>
    <mergeCell ref="H59:J59"/>
    <mergeCell ref="N59:P59"/>
    <mergeCell ref="H112:J112"/>
    <mergeCell ref="N112:P112"/>
  </mergeCells>
  <pageMargins left="0.78740157480314965" right="0.51181102362204722" top="0.51181102362204722" bottom="0.39370078740157483" header="0.47244094488188981" footer="0.39370078740157483"/>
  <pageSetup paperSize="9" scale="98" firstPageNumber="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zoomScale="130" zoomScaleNormal="130" zoomScaleSheetLayoutView="100" workbookViewId="0">
      <selection activeCell="C74" sqref="C74"/>
    </sheetView>
  </sheetViews>
  <sheetFormatPr defaultColWidth="9.125" defaultRowHeight="15.95" customHeight="1" x14ac:dyDescent="0.2"/>
  <cols>
    <col min="1" max="1" width="36" style="48" customWidth="1"/>
    <col min="2" max="2" width="7" style="48" bestFit="1" customWidth="1"/>
    <col min="3" max="3" width="0.625" style="48" customWidth="1"/>
    <col min="4" max="4" width="10.75" style="149" customWidth="1"/>
    <col min="5" max="5" width="0.625" style="149" customWidth="1"/>
    <col min="6" max="6" width="9.75" style="149" customWidth="1"/>
    <col min="7" max="7" width="0.625" style="149" customWidth="1"/>
    <col min="8" max="8" width="10.375" style="149" customWidth="1"/>
    <col min="9" max="9" width="0.625" style="149" customWidth="1"/>
    <col min="10" max="10" width="11" style="149" bestFit="1" customWidth="1"/>
    <col min="11" max="16384" width="9.125" style="48"/>
  </cols>
  <sheetData>
    <row r="1" spans="1:10" ht="15.95" customHeight="1" x14ac:dyDescent="0.2">
      <c r="A1" s="47" t="str">
        <f>+'3-5'!A107</f>
        <v>บริษัท แม็ทชิ่ง แม็กซิไมซ์ โซลูชั่น จำกัด (มหาชน)</v>
      </c>
    </row>
    <row r="2" spans="1:10" ht="15.95" customHeight="1" x14ac:dyDescent="0.2">
      <c r="A2" s="7" t="s">
        <v>148</v>
      </c>
    </row>
    <row r="3" spans="1:10" ht="15.95" customHeight="1" x14ac:dyDescent="0.2">
      <c r="A3" s="8" t="s">
        <v>147</v>
      </c>
      <c r="B3" s="138"/>
      <c r="C3" s="138"/>
      <c r="D3" s="167"/>
      <c r="E3" s="167"/>
      <c r="F3" s="167"/>
      <c r="G3" s="167"/>
      <c r="H3" s="167"/>
      <c r="I3" s="167"/>
      <c r="J3" s="167"/>
    </row>
    <row r="5" spans="1:10" ht="15.95" customHeight="1" x14ac:dyDescent="0.2">
      <c r="A5" s="1"/>
      <c r="B5" s="2"/>
      <c r="C5" s="2"/>
      <c r="D5" s="246" t="s">
        <v>175</v>
      </c>
      <c r="E5" s="246"/>
      <c r="F5" s="246"/>
      <c r="G5" s="70"/>
      <c r="H5" s="246" t="s">
        <v>176</v>
      </c>
      <c r="I5" s="246"/>
      <c r="J5" s="246"/>
    </row>
    <row r="6" spans="1:10" ht="15.95" customHeight="1" x14ac:dyDescent="0.2">
      <c r="A6" s="5"/>
      <c r="C6" s="5"/>
      <c r="D6" s="120" t="s">
        <v>15</v>
      </c>
      <c r="E6" s="120"/>
      <c r="F6" s="120" t="s">
        <v>16</v>
      </c>
      <c r="G6" s="120"/>
      <c r="H6" s="120" t="s">
        <v>15</v>
      </c>
      <c r="I6" s="120"/>
      <c r="J6" s="120" t="s">
        <v>16</v>
      </c>
    </row>
    <row r="7" spans="1:10" ht="15.95" customHeight="1" x14ac:dyDescent="0.2">
      <c r="A7" s="5"/>
      <c r="B7" s="118" t="s">
        <v>0</v>
      </c>
      <c r="C7" s="5"/>
      <c r="D7" s="72" t="s">
        <v>88</v>
      </c>
      <c r="E7" s="71"/>
      <c r="F7" s="72" t="s">
        <v>88</v>
      </c>
      <c r="G7" s="71"/>
      <c r="H7" s="72" t="s">
        <v>88</v>
      </c>
      <c r="I7" s="71"/>
      <c r="J7" s="72" t="s">
        <v>88</v>
      </c>
    </row>
    <row r="8" spans="1:10" ht="15.95" customHeight="1" x14ac:dyDescent="0.2">
      <c r="A8" s="1" t="s">
        <v>65</v>
      </c>
      <c r="D8" s="168"/>
      <c r="E8" s="168"/>
      <c r="F8" s="168"/>
      <c r="G8" s="168"/>
      <c r="H8" s="168"/>
      <c r="I8" s="168"/>
      <c r="J8" s="168"/>
    </row>
    <row r="9" spans="1:10" ht="6" customHeight="1" x14ac:dyDescent="0.2">
      <c r="A9" s="3"/>
      <c r="B9" s="134"/>
      <c r="D9" s="168"/>
      <c r="E9" s="168"/>
      <c r="F9" s="168"/>
      <c r="G9" s="168"/>
      <c r="H9" s="168"/>
      <c r="I9" s="168"/>
      <c r="J9" s="168"/>
    </row>
    <row r="10" spans="1:10" ht="15.95" customHeight="1" x14ac:dyDescent="0.2">
      <c r="A10" s="3" t="s">
        <v>87</v>
      </c>
      <c r="B10" s="134"/>
      <c r="D10" s="87">
        <v>516805315</v>
      </c>
      <c r="E10" s="25"/>
      <c r="F10" s="87">
        <v>525385058</v>
      </c>
      <c r="G10" s="25"/>
      <c r="H10" s="87">
        <v>193855899</v>
      </c>
      <c r="I10" s="25"/>
      <c r="J10" s="87">
        <v>217542811</v>
      </c>
    </row>
    <row r="11" spans="1:10" ht="15.95" customHeight="1" x14ac:dyDescent="0.2">
      <c r="A11" s="3" t="s">
        <v>66</v>
      </c>
      <c r="B11" s="134"/>
      <c r="D11" s="32">
        <v>87751439</v>
      </c>
      <c r="E11" s="25"/>
      <c r="F11" s="32">
        <v>70489871</v>
      </c>
      <c r="G11" s="25"/>
      <c r="H11" s="32">
        <v>0</v>
      </c>
      <c r="I11" s="25"/>
      <c r="J11" s="32">
        <v>0</v>
      </c>
    </row>
    <row r="12" spans="1:10" ht="6" customHeight="1" x14ac:dyDescent="0.2">
      <c r="A12" s="45"/>
      <c r="B12" s="134"/>
      <c r="D12" s="25"/>
      <c r="E12" s="25"/>
      <c r="F12" s="25"/>
      <c r="G12" s="25"/>
      <c r="H12" s="25"/>
      <c r="I12" s="25"/>
      <c r="J12" s="25"/>
    </row>
    <row r="13" spans="1:10" ht="15.95" customHeight="1" x14ac:dyDescent="0.2">
      <c r="A13" s="1" t="s">
        <v>67</v>
      </c>
      <c r="B13" s="134"/>
      <c r="D13" s="32">
        <f>SUM(D10:D11)</f>
        <v>604556754</v>
      </c>
      <c r="E13" s="25"/>
      <c r="F13" s="32">
        <f>SUM(F10:F11)</f>
        <v>595874929</v>
      </c>
      <c r="G13" s="25"/>
      <c r="H13" s="32">
        <f>SUM(H10:H11)</f>
        <v>193855899</v>
      </c>
      <c r="I13" s="25"/>
      <c r="J13" s="32">
        <f>SUM(J10:J11)</f>
        <v>217542811</v>
      </c>
    </row>
    <row r="14" spans="1:10" ht="15.95" customHeight="1" x14ac:dyDescent="0.2">
      <c r="A14" s="3"/>
      <c r="B14" s="134"/>
      <c r="D14" s="25"/>
      <c r="E14" s="25"/>
      <c r="F14" s="25"/>
      <c r="G14" s="25"/>
      <c r="H14" s="25"/>
      <c r="I14" s="25"/>
      <c r="J14" s="25"/>
    </row>
    <row r="15" spans="1:10" ht="15.95" customHeight="1" x14ac:dyDescent="0.2">
      <c r="A15" s="1" t="s">
        <v>68</v>
      </c>
      <c r="B15" s="134"/>
      <c r="D15" s="42"/>
      <c r="E15" s="42"/>
      <c r="F15" s="42"/>
      <c r="G15" s="42"/>
      <c r="H15" s="25"/>
      <c r="I15" s="25"/>
      <c r="J15" s="25"/>
    </row>
    <row r="16" spans="1:10" ht="6" customHeight="1" x14ac:dyDescent="0.2">
      <c r="A16" s="3"/>
      <c r="B16" s="134"/>
      <c r="D16" s="99"/>
      <c r="E16" s="99"/>
      <c r="F16" s="99"/>
      <c r="G16" s="99"/>
      <c r="H16" s="99"/>
      <c r="I16" s="99"/>
      <c r="J16" s="99"/>
    </row>
    <row r="17" spans="1:10" ht="15.95" customHeight="1" x14ac:dyDescent="0.2">
      <c r="A17" s="3" t="s">
        <v>69</v>
      </c>
      <c r="B17" s="134"/>
      <c r="D17" s="87">
        <v>-306690280</v>
      </c>
      <c r="E17" s="25"/>
      <c r="F17" s="87">
        <v>-351231882</v>
      </c>
      <c r="G17" s="25"/>
      <c r="H17" s="87">
        <v>-99155862</v>
      </c>
      <c r="I17" s="25"/>
      <c r="J17" s="87">
        <v>-141608603</v>
      </c>
    </row>
    <row r="18" spans="1:10" ht="15.95" customHeight="1" x14ac:dyDescent="0.2">
      <c r="A18" s="3" t="s">
        <v>70</v>
      </c>
      <c r="B18" s="134"/>
      <c r="D18" s="32">
        <v>-61203436</v>
      </c>
      <c r="E18" s="25"/>
      <c r="F18" s="32">
        <v>-47966653</v>
      </c>
      <c r="G18" s="25"/>
      <c r="H18" s="32">
        <v>0</v>
      </c>
      <c r="I18" s="25"/>
      <c r="J18" s="32">
        <v>0</v>
      </c>
    </row>
    <row r="19" spans="1:10" ht="6" customHeight="1" x14ac:dyDescent="0.2">
      <c r="A19" s="3"/>
      <c r="B19" s="134"/>
      <c r="D19" s="25"/>
      <c r="E19" s="25"/>
      <c r="F19" s="25"/>
      <c r="G19" s="25"/>
      <c r="H19" s="25"/>
      <c r="I19" s="25"/>
      <c r="J19" s="25"/>
    </row>
    <row r="20" spans="1:10" ht="15.95" customHeight="1" x14ac:dyDescent="0.2">
      <c r="A20" s="43" t="s">
        <v>71</v>
      </c>
      <c r="B20" s="134"/>
      <c r="D20" s="32">
        <f>SUM(D17:D18)</f>
        <v>-367893716</v>
      </c>
      <c r="E20" s="25"/>
      <c r="F20" s="32">
        <f>SUM(F17:F18)</f>
        <v>-399198535</v>
      </c>
      <c r="G20" s="25"/>
      <c r="H20" s="32">
        <f>SUM(H17:H18)</f>
        <v>-99155862</v>
      </c>
      <c r="I20" s="25"/>
      <c r="J20" s="32">
        <f>SUM(J17:J18)</f>
        <v>-141608603</v>
      </c>
    </row>
    <row r="21" spans="1:10" ht="15.95" customHeight="1" x14ac:dyDescent="0.2">
      <c r="A21" s="3"/>
      <c r="B21" s="134"/>
      <c r="D21" s="25"/>
      <c r="E21" s="25"/>
      <c r="F21" s="25"/>
      <c r="G21" s="25"/>
      <c r="H21" s="25"/>
      <c r="I21" s="25"/>
      <c r="J21" s="25"/>
    </row>
    <row r="22" spans="1:10" ht="15.95" customHeight="1" x14ac:dyDescent="0.2">
      <c r="A22" s="46" t="s">
        <v>72</v>
      </c>
      <c r="B22" s="134"/>
      <c r="D22" s="87">
        <f>SUM(D13+D20)</f>
        <v>236663038</v>
      </c>
      <c r="E22" s="87">
        <f>SUM(E13+E20)</f>
        <v>0</v>
      </c>
      <c r="F22" s="87">
        <f>SUM(F13+F20)</f>
        <v>196676394</v>
      </c>
      <c r="G22" s="25"/>
      <c r="H22" s="87">
        <f>SUM(H13+H20)</f>
        <v>94700037</v>
      </c>
      <c r="I22" s="25"/>
      <c r="J22" s="87">
        <f>SUM(J13+J20)</f>
        <v>75934208</v>
      </c>
    </row>
    <row r="23" spans="1:10" ht="15.95" customHeight="1" x14ac:dyDescent="0.2">
      <c r="A23" s="3" t="s">
        <v>38</v>
      </c>
      <c r="B23" s="134">
        <v>23</v>
      </c>
      <c r="D23" s="87">
        <v>12263940</v>
      </c>
      <c r="E23" s="25"/>
      <c r="F23" s="87">
        <v>5420226</v>
      </c>
      <c r="G23" s="25"/>
      <c r="H23" s="87">
        <v>11827601</v>
      </c>
      <c r="I23" s="25"/>
      <c r="J23" s="87">
        <v>48272080</v>
      </c>
    </row>
    <row r="24" spans="1:10" ht="15.95" customHeight="1" x14ac:dyDescent="0.2">
      <c r="A24" s="3" t="s">
        <v>39</v>
      </c>
      <c r="B24" s="134"/>
      <c r="D24" s="87">
        <v>-24271989</v>
      </c>
      <c r="E24" s="25"/>
      <c r="F24" s="87">
        <v>-28651889</v>
      </c>
      <c r="G24" s="25"/>
      <c r="H24" s="93">
        <v>-6742331</v>
      </c>
      <c r="I24" s="31"/>
      <c r="J24" s="93">
        <v>-14428019</v>
      </c>
    </row>
    <row r="25" spans="1:10" ht="15.95" customHeight="1" x14ac:dyDescent="0.2">
      <c r="A25" s="3" t="s">
        <v>40</v>
      </c>
      <c r="B25" s="134"/>
      <c r="D25" s="87">
        <v>-144838736</v>
      </c>
      <c r="E25" s="25"/>
      <c r="F25" s="87">
        <v>-148255616</v>
      </c>
      <c r="G25" s="25"/>
      <c r="H25" s="93">
        <v>-82819924</v>
      </c>
      <c r="I25" s="31"/>
      <c r="J25" s="93">
        <v>-34611317</v>
      </c>
    </row>
    <row r="26" spans="1:10" ht="15.95" customHeight="1" x14ac:dyDescent="0.2">
      <c r="A26" s="3" t="s">
        <v>41</v>
      </c>
      <c r="B26" s="134">
        <v>25</v>
      </c>
      <c r="D26" s="87" t="s">
        <v>131</v>
      </c>
      <c r="E26" s="25"/>
      <c r="F26" s="93">
        <v>0</v>
      </c>
      <c r="G26" s="25"/>
      <c r="H26" s="93">
        <v>0</v>
      </c>
      <c r="I26" s="31"/>
      <c r="J26" s="93">
        <v>-40014431</v>
      </c>
    </row>
    <row r="27" spans="1:10" ht="15.95" customHeight="1" x14ac:dyDescent="0.2">
      <c r="A27" s="45" t="s">
        <v>42</v>
      </c>
      <c r="B27" s="134"/>
      <c r="D27" s="94">
        <v>-642055</v>
      </c>
      <c r="E27" s="25"/>
      <c r="F27" s="94">
        <v>-2069163</v>
      </c>
      <c r="G27" s="25"/>
      <c r="H27" s="95">
        <v>-107901</v>
      </c>
      <c r="I27" s="31"/>
      <c r="J27" s="95">
        <v>-1531177</v>
      </c>
    </row>
    <row r="28" spans="1:10" ht="6" customHeight="1" x14ac:dyDescent="0.2">
      <c r="B28" s="134"/>
      <c r="D28" s="96"/>
      <c r="E28" s="25"/>
      <c r="F28" s="96"/>
      <c r="G28" s="25"/>
      <c r="H28" s="31"/>
      <c r="I28" s="31"/>
      <c r="J28" s="31"/>
    </row>
    <row r="29" spans="1:10" ht="15.95" customHeight="1" x14ac:dyDescent="0.2">
      <c r="A29" s="1" t="s">
        <v>139</v>
      </c>
      <c r="D29" s="87">
        <f>SUM(D22:D27)</f>
        <v>79174198</v>
      </c>
      <c r="E29" s="25"/>
      <c r="F29" s="87">
        <f>SUM(F22:F28)</f>
        <v>23119952</v>
      </c>
      <c r="G29" s="25"/>
      <c r="H29" s="87">
        <f>SUM(H22:H27)</f>
        <v>16857482</v>
      </c>
      <c r="I29" s="31"/>
      <c r="J29" s="87">
        <f>SUM(J22:J28)</f>
        <v>33621344</v>
      </c>
    </row>
    <row r="30" spans="1:10" ht="15.95" customHeight="1" x14ac:dyDescent="0.2">
      <c r="A30" s="3" t="s">
        <v>43</v>
      </c>
      <c r="B30" s="134"/>
      <c r="D30" s="32">
        <v>-17755807</v>
      </c>
      <c r="E30" s="25"/>
      <c r="F30" s="32">
        <v>-10089749</v>
      </c>
      <c r="G30" s="25"/>
      <c r="H30" s="95">
        <v>-3389874</v>
      </c>
      <c r="I30" s="31"/>
      <c r="J30" s="95">
        <v>-1896547</v>
      </c>
    </row>
    <row r="31" spans="1:10" ht="6" customHeight="1" x14ac:dyDescent="0.2">
      <c r="B31" s="44"/>
      <c r="D31" s="25"/>
      <c r="E31" s="25"/>
      <c r="F31" s="25"/>
      <c r="G31" s="25"/>
      <c r="H31" s="31"/>
      <c r="I31" s="31"/>
      <c r="J31" s="31"/>
    </row>
    <row r="32" spans="1:10" ht="15.95" customHeight="1" x14ac:dyDescent="0.2">
      <c r="A32" s="46" t="s">
        <v>150</v>
      </c>
      <c r="D32" s="25">
        <f>SUM(D29:D30)</f>
        <v>61418391</v>
      </c>
      <c r="E32" s="25"/>
      <c r="F32" s="25">
        <f>SUM(F29:F30)</f>
        <v>13030203</v>
      </c>
      <c r="G32" s="25"/>
      <c r="H32" s="25">
        <f>SUM(H29:H30)</f>
        <v>13467608</v>
      </c>
      <c r="I32" s="31"/>
      <c r="J32" s="25">
        <f>SUM(J29:J30)</f>
        <v>31724797</v>
      </c>
    </row>
    <row r="33" spans="1:10" ht="15.95" customHeight="1" x14ac:dyDescent="0.2">
      <c r="A33" s="48" t="s">
        <v>46</v>
      </c>
      <c r="B33" s="44"/>
      <c r="D33" s="97"/>
      <c r="E33" s="88"/>
      <c r="F33" s="97">
        <v>0</v>
      </c>
      <c r="G33" s="88"/>
      <c r="H33" s="97"/>
      <c r="I33" s="88"/>
      <c r="J33" s="97">
        <v>0</v>
      </c>
    </row>
    <row r="34" spans="1:10" ht="6" customHeight="1" x14ac:dyDescent="0.2">
      <c r="B34" s="44"/>
      <c r="D34" s="88"/>
      <c r="E34" s="88"/>
      <c r="F34" s="88"/>
      <c r="G34" s="88"/>
      <c r="H34" s="88"/>
      <c r="I34" s="88"/>
      <c r="J34" s="88"/>
    </row>
    <row r="35" spans="1:10" ht="15.95" customHeight="1" thickBot="1" x14ac:dyDescent="0.25">
      <c r="A35" s="47" t="s">
        <v>151</v>
      </c>
      <c r="B35" s="1"/>
      <c r="D35" s="98">
        <f>SUM(D32:D33)</f>
        <v>61418391</v>
      </c>
      <c r="E35" s="88"/>
      <c r="F35" s="98">
        <f>SUM(F32:F33)</f>
        <v>13030203</v>
      </c>
      <c r="G35" s="88"/>
      <c r="H35" s="98">
        <f>SUM(H32:H33)</f>
        <v>13467608</v>
      </c>
      <c r="I35" s="88"/>
      <c r="J35" s="98">
        <f>SUM(J32:J33)</f>
        <v>31724797</v>
      </c>
    </row>
    <row r="36" spans="1:10" ht="15.95" customHeight="1" thickTop="1" x14ac:dyDescent="0.2">
      <c r="B36" s="1"/>
      <c r="D36" s="100"/>
      <c r="E36" s="88"/>
      <c r="F36" s="88"/>
      <c r="G36" s="88"/>
      <c r="H36" s="88"/>
      <c r="I36" s="88"/>
      <c r="J36" s="88"/>
    </row>
    <row r="37" spans="1:10" ht="15.95" customHeight="1" x14ac:dyDescent="0.2">
      <c r="A37" s="47" t="s">
        <v>144</v>
      </c>
      <c r="B37" s="1"/>
      <c r="D37" s="100"/>
      <c r="E37" s="88"/>
      <c r="F37" s="88"/>
      <c r="G37" s="88"/>
      <c r="H37" s="88"/>
      <c r="I37" s="88"/>
      <c r="J37" s="88"/>
    </row>
    <row r="38" spans="1:10" ht="15.95" customHeight="1" x14ac:dyDescent="0.2">
      <c r="A38" s="47" t="s">
        <v>149</v>
      </c>
      <c r="D38" s="101"/>
      <c r="E38" s="88"/>
      <c r="F38" s="88"/>
      <c r="G38" s="88"/>
      <c r="H38" s="88"/>
      <c r="I38" s="88"/>
      <c r="J38" s="88"/>
    </row>
    <row r="39" spans="1:10" ht="15.95" customHeight="1" x14ac:dyDescent="0.2">
      <c r="A39" s="48" t="s">
        <v>112</v>
      </c>
      <c r="C39" s="169"/>
      <c r="D39" s="88">
        <v>61452576</v>
      </c>
      <c r="E39" s="88"/>
      <c r="F39" s="88">
        <v>13827821</v>
      </c>
      <c r="G39" s="88"/>
      <c r="H39" s="88">
        <v>13467608</v>
      </c>
      <c r="I39" s="88"/>
      <c r="J39" s="88">
        <v>31724797</v>
      </c>
    </row>
    <row r="40" spans="1:10" ht="15.95" customHeight="1" x14ac:dyDescent="0.2">
      <c r="A40" s="48" t="s">
        <v>110</v>
      </c>
      <c r="C40" s="169"/>
      <c r="D40" s="102">
        <v>-34185</v>
      </c>
      <c r="E40" s="88"/>
      <c r="F40" s="97">
        <v>-797618</v>
      </c>
      <c r="G40" s="88"/>
      <c r="H40" s="97">
        <v>0</v>
      </c>
      <c r="I40" s="88"/>
      <c r="J40" s="97" t="s">
        <v>131</v>
      </c>
    </row>
    <row r="41" spans="1:10" ht="6" customHeight="1" x14ac:dyDescent="0.2">
      <c r="B41" s="1"/>
      <c r="C41" s="4"/>
      <c r="D41" s="103"/>
      <c r="E41" s="88"/>
      <c r="F41" s="88"/>
      <c r="G41" s="88"/>
      <c r="H41" s="88"/>
      <c r="I41" s="88"/>
      <c r="J41" s="88"/>
    </row>
    <row r="42" spans="1:10" ht="18.75" thickBot="1" x14ac:dyDescent="0.25">
      <c r="B42" s="3"/>
      <c r="C42" s="169"/>
      <c r="D42" s="98">
        <f>SUM(D39:D40)</f>
        <v>61418391</v>
      </c>
      <c r="E42" s="88"/>
      <c r="F42" s="98">
        <f>SUM(F39:F40)</f>
        <v>13030203</v>
      </c>
      <c r="G42" s="88">
        <v>0</v>
      </c>
      <c r="H42" s="98">
        <f>SUM(H39:H40)</f>
        <v>13467608</v>
      </c>
      <c r="I42" s="88"/>
      <c r="J42" s="98">
        <f>SUM(J39:J40)</f>
        <v>31724797</v>
      </c>
    </row>
    <row r="43" spans="1:10" ht="14.1" customHeight="1" thickTop="1" x14ac:dyDescent="0.2">
      <c r="B43" s="3"/>
      <c r="C43" s="169"/>
      <c r="D43" s="168"/>
      <c r="E43" s="168"/>
      <c r="F43" s="168"/>
      <c r="G43" s="168"/>
      <c r="H43" s="168"/>
      <c r="I43" s="168"/>
      <c r="J43" s="168"/>
    </row>
    <row r="44" spans="1:10" ht="18" x14ac:dyDescent="0.2">
      <c r="B44" s="3"/>
      <c r="C44" s="169"/>
      <c r="D44" s="170" t="s">
        <v>88</v>
      </c>
      <c r="E44" s="171"/>
      <c r="F44" s="170" t="s">
        <v>88</v>
      </c>
      <c r="G44" s="171"/>
      <c r="H44" s="170" t="s">
        <v>88</v>
      </c>
      <c r="I44" s="171"/>
      <c r="J44" s="170" t="s">
        <v>88</v>
      </c>
    </row>
    <row r="45" spans="1:10" ht="15.95" customHeight="1" x14ac:dyDescent="0.2">
      <c r="A45" s="47" t="s">
        <v>140</v>
      </c>
      <c r="B45" s="134">
        <v>26</v>
      </c>
      <c r="C45" s="4">
        <v>14</v>
      </c>
      <c r="D45" s="168"/>
      <c r="E45" s="168"/>
      <c r="F45" s="168"/>
      <c r="G45" s="168"/>
      <c r="H45" s="168"/>
      <c r="I45" s="168"/>
      <c r="J45" s="168"/>
    </row>
    <row r="46" spans="1:10" ht="6" customHeight="1" x14ac:dyDescent="0.2">
      <c r="B46" s="1"/>
      <c r="C46" s="4"/>
      <c r="D46" s="168"/>
      <c r="E46" s="168"/>
      <c r="F46" s="168"/>
      <c r="G46" s="168"/>
      <c r="H46" s="168"/>
      <c r="I46" s="168"/>
      <c r="J46" s="168"/>
    </row>
    <row r="47" spans="1:10" ht="15.95" customHeight="1" x14ac:dyDescent="0.2">
      <c r="A47" s="48" t="s">
        <v>141</v>
      </c>
      <c r="C47" s="169"/>
      <c r="D47" s="172">
        <v>0.24</v>
      </c>
      <c r="E47" s="168"/>
      <c r="F47" s="172">
        <v>0.05</v>
      </c>
      <c r="G47" s="168"/>
      <c r="H47" s="172">
        <v>0.05</v>
      </c>
      <c r="I47" s="168"/>
      <c r="J47" s="172">
        <v>0.12</v>
      </c>
    </row>
    <row r="48" spans="1:10" s="57" customFormat="1" ht="15.95" customHeight="1" x14ac:dyDescent="0.2">
      <c r="A48" s="48" t="s">
        <v>142</v>
      </c>
      <c r="C48" s="173"/>
      <c r="D48" s="174">
        <v>0.22</v>
      </c>
      <c r="E48" s="175"/>
      <c r="F48" s="174">
        <v>0.05</v>
      </c>
      <c r="G48" s="175"/>
      <c r="H48" s="174">
        <v>0.05</v>
      </c>
      <c r="I48" s="175"/>
      <c r="J48" s="172">
        <v>0.11</v>
      </c>
    </row>
    <row r="49" spans="1:13" s="57" customFormat="1" ht="15.95" customHeight="1" x14ac:dyDescent="0.2">
      <c r="A49" s="48"/>
      <c r="C49" s="173"/>
      <c r="D49" s="174"/>
      <c r="E49" s="175"/>
      <c r="F49" s="174"/>
      <c r="G49" s="175"/>
      <c r="H49" s="174"/>
      <c r="I49" s="175"/>
      <c r="J49" s="172"/>
    </row>
    <row r="50" spans="1:13" ht="15.95" customHeight="1" x14ac:dyDescent="0.2">
      <c r="A50" s="46"/>
      <c r="D50" s="176"/>
      <c r="E50" s="168"/>
      <c r="F50" s="176"/>
      <c r="G50" s="168"/>
      <c r="H50" s="176"/>
      <c r="I50" s="168"/>
      <c r="J50" s="176"/>
    </row>
    <row r="51" spans="1:13" ht="15.95" customHeight="1" x14ac:dyDescent="0.2">
      <c r="A51" s="46"/>
      <c r="D51" s="176"/>
      <c r="E51" s="168"/>
      <c r="F51" s="176"/>
      <c r="G51" s="168"/>
      <c r="H51" s="176"/>
      <c r="I51" s="168"/>
      <c r="J51" s="176"/>
    </row>
    <row r="52" spans="1:13" ht="15.95" customHeight="1" x14ac:dyDescent="0.2">
      <c r="A52" s="247" t="s">
        <v>17</v>
      </c>
      <c r="B52" s="247"/>
      <c r="C52" s="247"/>
      <c r="D52" s="247"/>
      <c r="E52" s="247"/>
      <c r="F52" s="247"/>
      <c r="G52" s="247"/>
      <c r="H52" s="247"/>
      <c r="I52" s="247"/>
      <c r="J52" s="247"/>
      <c r="K52" s="133"/>
      <c r="L52" s="133"/>
      <c r="M52" s="133"/>
    </row>
    <row r="53" spans="1:13" ht="15.95" customHeight="1" x14ac:dyDescent="0.2">
      <c r="A53" s="186"/>
      <c r="B53" s="186"/>
      <c r="C53" s="186"/>
      <c r="D53" s="186"/>
      <c r="E53" s="186"/>
      <c r="F53" s="186"/>
      <c r="G53" s="186"/>
      <c r="H53" s="186"/>
      <c r="I53" s="186"/>
      <c r="J53" s="186"/>
      <c r="K53" s="133"/>
      <c r="L53" s="133"/>
      <c r="M53" s="133"/>
    </row>
    <row r="54" spans="1:13" ht="11.25" customHeight="1" x14ac:dyDescent="0.2">
      <c r="A54" s="186"/>
      <c r="B54" s="186"/>
      <c r="C54" s="186"/>
      <c r="D54" s="186"/>
      <c r="E54" s="186"/>
      <c r="F54" s="186"/>
      <c r="G54" s="186"/>
      <c r="H54" s="186"/>
      <c r="I54" s="186"/>
      <c r="J54" s="186"/>
      <c r="K54" s="133"/>
      <c r="L54" s="133"/>
      <c r="M54" s="133"/>
    </row>
    <row r="55" spans="1:13" ht="21.95" customHeight="1" x14ac:dyDescent="0.2">
      <c r="A55" s="138" t="str">
        <f>+'3-5'!A52</f>
        <v>หมายเหตุประกอบงบการเงินรวมและงบการเงินเฉพาะบริษัทในหน้า 11 ถึง 53 เป็นส่วนหนึ่งของงบการเงินนี้</v>
      </c>
      <c r="B55" s="138"/>
      <c r="C55" s="138"/>
      <c r="D55" s="167"/>
      <c r="E55" s="167"/>
      <c r="F55" s="167"/>
      <c r="G55" s="167"/>
      <c r="H55" s="167"/>
      <c r="I55" s="167"/>
      <c r="J55" s="167"/>
    </row>
    <row r="56" spans="1:13" ht="20.100000000000001" customHeight="1" x14ac:dyDescent="0.2">
      <c r="J56" s="149">
        <v>6</v>
      </c>
    </row>
    <row r="61" spans="1:13" ht="15.95" customHeight="1" x14ac:dyDescent="0.2">
      <c r="H61" s="168"/>
      <c r="I61" s="168"/>
      <c r="J61" s="168"/>
    </row>
    <row r="62" spans="1:13" ht="15.95" customHeight="1" x14ac:dyDescent="0.2">
      <c r="H62" s="168"/>
      <c r="I62" s="168"/>
      <c r="J62" s="168"/>
    </row>
    <row r="63" spans="1:13" ht="15.95" customHeight="1" x14ac:dyDescent="0.2">
      <c r="H63" s="168"/>
      <c r="I63" s="168"/>
      <c r="J63" s="168"/>
    </row>
    <row r="64" spans="1:13" ht="15.95" customHeight="1" x14ac:dyDescent="0.2">
      <c r="H64" s="168"/>
      <c r="I64" s="168"/>
      <c r="J64" s="168"/>
    </row>
    <row r="65" spans="8:10" ht="18" x14ac:dyDescent="0.2">
      <c r="H65" s="168"/>
      <c r="I65" s="168"/>
      <c r="J65" s="168"/>
    </row>
    <row r="66" spans="8:10" ht="18" x14ac:dyDescent="0.2">
      <c r="H66" s="168"/>
      <c r="I66" s="168"/>
      <c r="J66" s="168"/>
    </row>
    <row r="67" spans="8:10" ht="18" x14ac:dyDescent="0.2">
      <c r="H67" s="168"/>
      <c r="I67" s="168"/>
      <c r="J67" s="168"/>
    </row>
    <row r="68" spans="8:10" ht="18" x14ac:dyDescent="0.2">
      <c r="H68" s="168"/>
      <c r="I68" s="168"/>
      <c r="J68" s="168"/>
    </row>
    <row r="69" spans="8:10" ht="18" x14ac:dyDescent="0.2">
      <c r="H69" s="168"/>
      <c r="I69" s="168"/>
      <c r="J69" s="168"/>
    </row>
    <row r="70" spans="8:10" ht="18" x14ac:dyDescent="0.2">
      <c r="H70" s="168"/>
      <c r="I70" s="168"/>
      <c r="J70" s="168"/>
    </row>
  </sheetData>
  <mergeCells count="3">
    <mergeCell ref="D5:F5"/>
    <mergeCell ref="H5:J5"/>
    <mergeCell ref="A52:J52"/>
  </mergeCells>
  <pageMargins left="0.98425196850393704" right="0.51181102362204722" top="0.51181102362204722" bottom="0.39370078740157483" header="0.47244094488188981" footer="0.3937007874015748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="115" zoomScaleNormal="115" zoomScaleSheetLayoutView="100" workbookViewId="0">
      <selection activeCell="C74" sqref="C74"/>
    </sheetView>
  </sheetViews>
  <sheetFormatPr defaultColWidth="9.125" defaultRowHeight="17.100000000000001" customHeight="1" x14ac:dyDescent="0.4"/>
  <cols>
    <col min="1" max="1" width="36.25" style="131" customWidth="1"/>
    <col min="2" max="2" width="7.625" style="131" customWidth="1"/>
    <col min="3" max="3" width="0.75" style="131" customWidth="1"/>
    <col min="4" max="4" width="10.125" style="165" customWidth="1"/>
    <col min="5" max="5" width="0.75" style="165" customWidth="1"/>
    <col min="6" max="6" width="10.125" style="165" customWidth="1"/>
    <col min="7" max="7" width="0.75" style="165" customWidth="1"/>
    <col min="8" max="8" width="13.625" style="165" customWidth="1"/>
    <col min="9" max="9" width="0.75" style="165" customWidth="1"/>
    <col min="10" max="10" width="11.125" style="165" customWidth="1"/>
    <col min="11" max="11" width="0.75" style="165" customWidth="1"/>
    <col min="12" max="12" width="10.25" style="165" customWidth="1"/>
    <col min="13" max="13" width="0.75" style="165" customWidth="1"/>
    <col min="14" max="14" width="10.75" style="165" customWidth="1"/>
    <col min="15" max="15" width="0.75" style="165" customWidth="1"/>
    <col min="16" max="16" width="11.25" style="165" customWidth="1"/>
    <col min="17" max="17" width="0.75" style="165" customWidth="1"/>
    <col min="18" max="18" width="10.75" style="165" customWidth="1"/>
    <col min="19" max="16384" width="9.125" style="131"/>
  </cols>
  <sheetData>
    <row r="1" spans="1:18" ht="17.100000000000001" customHeight="1" x14ac:dyDescent="0.4">
      <c r="A1" s="130" t="str">
        <f>'3-5'!A1</f>
        <v>บริษัท แม็ทชิ่ง แม็กซิไมซ์ โซลูชั่น จำกัด (มหาชน)</v>
      </c>
    </row>
    <row r="2" spans="1:18" ht="17.100000000000001" customHeight="1" x14ac:dyDescent="0.4">
      <c r="A2" s="9" t="s">
        <v>152</v>
      </c>
    </row>
    <row r="3" spans="1:18" ht="17.100000000000001" customHeight="1" x14ac:dyDescent="0.4">
      <c r="A3" s="10" t="str">
        <f>'6'!A3</f>
        <v>สำหรับปีสิ้นสุดวันที่ 31 ธันวาคม พ.ศ. 2555 และ พ.ศ. 2554</v>
      </c>
      <c r="B3" s="132"/>
      <c r="C3" s="132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</row>
    <row r="4" spans="1:18" ht="15.95" customHeight="1" x14ac:dyDescent="0.4"/>
    <row r="5" spans="1:18" s="16" customFormat="1" ht="15.95" customHeight="1" x14ac:dyDescent="0.2">
      <c r="A5" s="14"/>
      <c r="D5" s="249" t="s">
        <v>175</v>
      </c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</row>
    <row r="6" spans="1:18" s="16" customFormat="1" ht="15.95" customHeight="1" x14ac:dyDescent="0.2">
      <c r="A6" s="14"/>
      <c r="D6" s="249" t="s">
        <v>204</v>
      </c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75"/>
      <c r="P6" s="75"/>
      <c r="Q6" s="75"/>
      <c r="R6" s="75"/>
    </row>
    <row r="7" spans="1:18" s="16" customFormat="1" ht="15.95" customHeight="1" x14ac:dyDescent="0.2">
      <c r="A7" s="14"/>
      <c r="D7" s="89" t="s">
        <v>171</v>
      </c>
      <c r="E7" s="75"/>
      <c r="F7" s="75"/>
      <c r="G7" s="75"/>
      <c r="H7" s="250" t="s">
        <v>73</v>
      </c>
      <c r="I7" s="250"/>
      <c r="J7" s="250"/>
      <c r="K7" s="92"/>
      <c r="L7" s="92"/>
      <c r="M7" s="75"/>
      <c r="N7" s="89" t="s">
        <v>125</v>
      </c>
      <c r="O7" s="75"/>
      <c r="P7" s="89" t="s">
        <v>126</v>
      </c>
      <c r="Q7" s="75"/>
      <c r="R7" s="75"/>
    </row>
    <row r="8" spans="1:18" s="14" customFormat="1" ht="15.95" customHeight="1" x14ac:dyDescent="0.2">
      <c r="C8" s="15"/>
      <c r="D8" s="76" t="s">
        <v>172</v>
      </c>
      <c r="E8" s="77"/>
      <c r="F8" s="76" t="s">
        <v>44</v>
      </c>
      <c r="G8" s="78"/>
      <c r="H8" s="78" t="s">
        <v>124</v>
      </c>
      <c r="I8" s="78"/>
      <c r="J8" s="79"/>
      <c r="K8" s="78"/>
      <c r="L8" s="79" t="s">
        <v>76</v>
      </c>
      <c r="M8" s="78"/>
      <c r="N8" s="78" t="s">
        <v>130</v>
      </c>
      <c r="O8" s="78"/>
      <c r="P8" s="78" t="s">
        <v>128</v>
      </c>
      <c r="Q8" s="78"/>
      <c r="R8" s="78"/>
    </row>
    <row r="9" spans="1:18" s="14" customFormat="1" ht="15.95" customHeight="1" x14ac:dyDescent="0.2">
      <c r="C9" s="15"/>
      <c r="D9" s="76" t="s">
        <v>170</v>
      </c>
      <c r="E9" s="77"/>
      <c r="F9" s="76" t="s">
        <v>45</v>
      </c>
      <c r="G9" s="79"/>
      <c r="H9" s="79" t="s">
        <v>75</v>
      </c>
      <c r="I9" s="79"/>
      <c r="J9" s="79" t="s">
        <v>33</v>
      </c>
      <c r="K9" s="79"/>
      <c r="L9" s="79" t="s">
        <v>77</v>
      </c>
      <c r="M9" s="79"/>
      <c r="N9" s="79" t="s">
        <v>129</v>
      </c>
      <c r="O9" s="79"/>
      <c r="P9" s="79" t="s">
        <v>127</v>
      </c>
      <c r="Q9" s="79"/>
      <c r="R9" s="79" t="s">
        <v>47</v>
      </c>
    </row>
    <row r="10" spans="1:18" s="14" customFormat="1" ht="15.95" customHeight="1" x14ac:dyDescent="0.2">
      <c r="B10" s="73" t="s">
        <v>0</v>
      </c>
      <c r="C10" s="15"/>
      <c r="D10" s="80" t="s">
        <v>88</v>
      </c>
      <c r="E10" s="77"/>
      <c r="F10" s="80" t="s">
        <v>88</v>
      </c>
      <c r="G10" s="78"/>
      <c r="H10" s="80" t="s">
        <v>88</v>
      </c>
      <c r="I10" s="78"/>
      <c r="J10" s="80" t="s">
        <v>88</v>
      </c>
      <c r="K10" s="78"/>
      <c r="L10" s="80" t="s">
        <v>88</v>
      </c>
      <c r="M10" s="78"/>
      <c r="N10" s="80" t="s">
        <v>88</v>
      </c>
      <c r="O10" s="78"/>
      <c r="P10" s="80" t="s">
        <v>88</v>
      </c>
      <c r="Q10" s="78"/>
      <c r="R10" s="80" t="s">
        <v>88</v>
      </c>
    </row>
    <row r="11" spans="1:18" s="14" customFormat="1" ht="6" customHeight="1" x14ac:dyDescent="0.2">
      <c r="C11" s="15"/>
      <c r="D11" s="76"/>
      <c r="E11" s="77"/>
      <c r="F11" s="76"/>
      <c r="G11" s="78"/>
      <c r="H11" s="79"/>
      <c r="I11" s="78"/>
      <c r="J11" s="79"/>
      <c r="K11" s="78"/>
      <c r="L11" s="79"/>
      <c r="M11" s="78"/>
      <c r="N11" s="79"/>
      <c r="O11" s="78"/>
      <c r="P11" s="79"/>
      <c r="Q11" s="78"/>
      <c r="R11" s="79"/>
    </row>
    <row r="12" spans="1:18" s="27" customFormat="1" ht="15.95" customHeight="1" x14ac:dyDescent="0.2">
      <c r="A12" s="9" t="s">
        <v>173</v>
      </c>
      <c r="C12" s="86"/>
      <c r="D12" s="23">
        <v>259143807</v>
      </c>
      <c r="E12" s="23"/>
      <c r="F12" s="23">
        <v>141516103</v>
      </c>
      <c r="G12" s="23"/>
      <c r="H12" s="39">
        <v>2477276</v>
      </c>
      <c r="I12" s="23"/>
      <c r="J12" s="39">
        <v>43739305</v>
      </c>
      <c r="K12" s="23"/>
      <c r="L12" s="39" t="s">
        <v>131</v>
      </c>
      <c r="M12" s="23"/>
      <c r="N12" s="40">
        <f>SUM(D12:L12)</f>
        <v>446876491</v>
      </c>
      <c r="O12" s="23"/>
      <c r="P12" s="24">
        <v>1987565</v>
      </c>
      <c r="Q12" s="24"/>
      <c r="R12" s="81">
        <f>SUM(N12:P12)</f>
        <v>448864056</v>
      </c>
    </row>
    <row r="13" spans="1:18" s="27" customFormat="1" ht="15.95" customHeight="1" x14ac:dyDescent="0.2">
      <c r="A13" s="181" t="s">
        <v>178</v>
      </c>
      <c r="C13" s="86"/>
      <c r="D13" s="23"/>
      <c r="E13" s="23"/>
      <c r="F13" s="23"/>
      <c r="G13" s="23"/>
      <c r="H13" s="39"/>
      <c r="I13" s="23"/>
      <c r="J13" s="39"/>
      <c r="K13" s="23"/>
      <c r="L13" s="39"/>
      <c r="M13" s="23"/>
      <c r="N13" s="40"/>
      <c r="O13" s="23"/>
      <c r="P13" s="24"/>
      <c r="Q13" s="24"/>
      <c r="R13" s="81"/>
    </row>
    <row r="14" spans="1:18" s="27" customFormat="1" ht="15.95" customHeight="1" x14ac:dyDescent="0.2">
      <c r="A14" s="181" t="s">
        <v>179</v>
      </c>
      <c r="B14" s="242">
        <v>2.1</v>
      </c>
      <c r="C14" s="86"/>
      <c r="D14" s="34">
        <v>0</v>
      </c>
      <c r="E14" s="23"/>
      <c r="F14" s="34">
        <v>0</v>
      </c>
      <c r="G14" s="23"/>
      <c r="H14" s="41">
        <v>0</v>
      </c>
      <c r="I14" s="23"/>
      <c r="J14" s="41">
        <v>-11494603</v>
      </c>
      <c r="K14" s="23"/>
      <c r="L14" s="41">
        <v>0</v>
      </c>
      <c r="M14" s="23"/>
      <c r="N14" s="41">
        <f>SUM(D14:L14)</f>
        <v>-11494603</v>
      </c>
      <c r="O14" s="23"/>
      <c r="P14" s="179">
        <v>-279073</v>
      </c>
      <c r="Q14" s="24"/>
      <c r="R14" s="82">
        <f>SUM(N14:P14)</f>
        <v>-11773676</v>
      </c>
    </row>
    <row r="15" spans="1:18" s="14" customFormat="1" ht="6" customHeight="1" x14ac:dyDescent="0.2">
      <c r="D15" s="76"/>
      <c r="E15" s="77"/>
      <c r="F15" s="76"/>
      <c r="G15" s="78"/>
      <c r="H15" s="79"/>
      <c r="I15" s="78"/>
      <c r="J15" s="79"/>
      <c r="K15" s="78"/>
      <c r="L15" s="79"/>
      <c r="M15" s="78"/>
      <c r="N15" s="79"/>
      <c r="O15" s="78"/>
      <c r="P15" s="79"/>
      <c r="Q15" s="78"/>
      <c r="R15" s="79"/>
    </row>
    <row r="16" spans="1:18" s="27" customFormat="1" ht="15.95" customHeight="1" x14ac:dyDescent="0.2">
      <c r="A16" s="9" t="s">
        <v>180</v>
      </c>
      <c r="C16" s="86"/>
      <c r="D16" s="23">
        <f>SUM(D12:D14)</f>
        <v>259143807</v>
      </c>
      <c r="E16" s="23"/>
      <c r="F16" s="23">
        <f>SUM(F12:F14)</f>
        <v>141516103</v>
      </c>
      <c r="G16" s="23"/>
      <c r="H16" s="23">
        <f>SUM(H12:H14)</f>
        <v>2477276</v>
      </c>
      <c r="I16" s="23"/>
      <c r="J16" s="23">
        <f>SUM(J12:J14)</f>
        <v>32244702</v>
      </c>
      <c r="K16" s="23"/>
      <c r="L16" s="23">
        <f>SUM(L12:L14)</f>
        <v>0</v>
      </c>
      <c r="M16" s="23"/>
      <c r="N16" s="23">
        <f>SUM(N12:N14)</f>
        <v>435381888</v>
      </c>
      <c r="O16" s="23"/>
      <c r="P16" s="23">
        <f>SUM(P12:P14)</f>
        <v>1708492</v>
      </c>
      <c r="Q16" s="24"/>
      <c r="R16" s="23">
        <f>SUM(R12:R14)</f>
        <v>437090380</v>
      </c>
    </row>
    <row r="17" spans="1:18" s="33" customFormat="1" ht="15.95" customHeight="1" x14ac:dyDescent="0.2">
      <c r="A17" s="27" t="s">
        <v>119</v>
      </c>
      <c r="D17" s="23"/>
      <c r="E17" s="23"/>
      <c r="F17" s="23"/>
      <c r="G17" s="23"/>
      <c r="H17" s="23"/>
      <c r="I17" s="23"/>
      <c r="J17" s="23"/>
      <c r="K17" s="67"/>
      <c r="L17" s="23"/>
      <c r="M17" s="67"/>
      <c r="N17" s="67"/>
      <c r="O17" s="67"/>
      <c r="P17" s="67"/>
      <c r="Q17" s="83"/>
      <c r="R17" s="81"/>
    </row>
    <row r="18" spans="1:18" s="33" customFormat="1" ht="15.95" customHeight="1" x14ac:dyDescent="0.2">
      <c r="A18" s="33" t="s">
        <v>154</v>
      </c>
      <c r="D18" s="23"/>
      <c r="E18" s="23"/>
      <c r="F18" s="23"/>
      <c r="G18" s="23"/>
      <c r="H18" s="24"/>
      <c r="I18" s="23"/>
      <c r="J18" s="24"/>
      <c r="K18" s="31"/>
      <c r="L18" s="24"/>
      <c r="M18" s="31"/>
      <c r="N18" s="67"/>
      <c r="O18" s="31"/>
      <c r="P18" s="31"/>
      <c r="Q18" s="31"/>
      <c r="R18" s="81"/>
    </row>
    <row r="19" spans="1:18" s="33" customFormat="1" ht="15.95" customHeight="1" x14ac:dyDescent="0.2">
      <c r="A19" s="66" t="s">
        <v>75</v>
      </c>
      <c r="B19" s="30">
        <v>21</v>
      </c>
      <c r="D19" s="23" t="s">
        <v>131</v>
      </c>
      <c r="E19" s="23"/>
      <c r="F19" s="23" t="s">
        <v>131</v>
      </c>
      <c r="G19" s="23"/>
      <c r="H19" s="24">
        <v>275808</v>
      </c>
      <c r="I19" s="23"/>
      <c r="J19" s="24">
        <v>-275808</v>
      </c>
      <c r="K19" s="31"/>
      <c r="L19" s="24" t="s">
        <v>131</v>
      </c>
      <c r="M19" s="31"/>
      <c r="N19" s="67">
        <f>SUM(D19:J19)</f>
        <v>0</v>
      </c>
      <c r="O19" s="31"/>
      <c r="P19" s="31" t="s">
        <v>131</v>
      </c>
      <c r="Q19" s="31"/>
      <c r="R19" s="81">
        <f>SUM(N19:P19)</f>
        <v>0</v>
      </c>
    </row>
    <row r="20" spans="1:18" s="33" customFormat="1" ht="15.95" customHeight="1" x14ac:dyDescent="0.2">
      <c r="A20" s="66" t="s">
        <v>121</v>
      </c>
      <c r="B20" s="30">
        <v>27</v>
      </c>
      <c r="C20" s="30"/>
      <c r="D20" s="23" t="s">
        <v>131</v>
      </c>
      <c r="E20" s="23"/>
      <c r="F20" s="23" t="s">
        <v>131</v>
      </c>
      <c r="G20" s="23"/>
      <c r="H20" s="24" t="s">
        <v>131</v>
      </c>
      <c r="I20" s="23"/>
      <c r="J20" s="24">
        <v>-18140066</v>
      </c>
      <c r="K20" s="31"/>
      <c r="L20" s="24" t="s">
        <v>131</v>
      </c>
      <c r="M20" s="31"/>
      <c r="N20" s="67">
        <f>SUM(D20:J20)</f>
        <v>-18140066</v>
      </c>
      <c r="O20" s="31"/>
      <c r="P20" s="31">
        <v>-803615</v>
      </c>
      <c r="Q20" s="31"/>
      <c r="R20" s="81">
        <f>SUM(N20:P20)</f>
        <v>-18943681</v>
      </c>
    </row>
    <row r="21" spans="1:18" s="16" customFormat="1" ht="15.95" customHeight="1" x14ac:dyDescent="0.2">
      <c r="A21" s="16" t="s">
        <v>155</v>
      </c>
      <c r="D21" s="41" t="s">
        <v>131</v>
      </c>
      <c r="E21" s="23"/>
      <c r="F21" s="41" t="s">
        <v>131</v>
      </c>
      <c r="G21" s="23"/>
      <c r="H21" s="41" t="s">
        <v>131</v>
      </c>
      <c r="I21" s="23"/>
      <c r="J21" s="41">
        <v>13827821</v>
      </c>
      <c r="K21" s="23"/>
      <c r="L21" s="41" t="s">
        <v>131</v>
      </c>
      <c r="M21" s="23"/>
      <c r="N21" s="74">
        <f>SUM(D21:J21)</f>
        <v>13827821</v>
      </c>
      <c r="O21" s="23"/>
      <c r="P21" s="41">
        <v>-797618</v>
      </c>
      <c r="Q21" s="42"/>
      <c r="R21" s="82">
        <f>SUM(N21:P21)</f>
        <v>13030203</v>
      </c>
    </row>
    <row r="22" spans="1:18" s="14" customFormat="1" ht="6" customHeight="1" x14ac:dyDescent="0.2">
      <c r="D22" s="76"/>
      <c r="E22" s="77"/>
      <c r="F22" s="76"/>
      <c r="G22" s="78"/>
      <c r="H22" s="79"/>
      <c r="I22" s="78"/>
      <c r="J22" s="79"/>
      <c r="K22" s="78"/>
      <c r="L22" s="79"/>
      <c r="M22" s="78"/>
      <c r="N22" s="79"/>
      <c r="O22" s="78"/>
      <c r="P22" s="79"/>
      <c r="Q22" s="78"/>
      <c r="R22" s="79"/>
    </row>
    <row r="23" spans="1:18" s="16" customFormat="1" ht="18" x14ac:dyDescent="0.2">
      <c r="A23" s="36" t="s">
        <v>174</v>
      </c>
      <c r="D23" s="67">
        <f>SUM(D16:D21)</f>
        <v>259143807</v>
      </c>
      <c r="E23" s="67"/>
      <c r="F23" s="67">
        <f>SUM(F16:F21)</f>
        <v>141516103</v>
      </c>
      <c r="G23" s="67"/>
      <c r="H23" s="67">
        <f>SUM(H16:H21)</f>
        <v>2753084</v>
      </c>
      <c r="I23" s="67">
        <f t="shared" ref="I23" si="0">SUM(I12:I21)</f>
        <v>0</v>
      </c>
      <c r="J23" s="67">
        <f>SUM(J16:J21)</f>
        <v>27656649</v>
      </c>
      <c r="K23" s="67"/>
      <c r="L23" s="67">
        <f>SUM(L16:L21)</f>
        <v>0</v>
      </c>
      <c r="M23" s="67"/>
      <c r="N23" s="67">
        <f>SUM(N16:N21)</f>
        <v>431069643</v>
      </c>
      <c r="O23" s="67">
        <f t="shared" ref="O23:Q23" si="1">SUM(O12:O21)</f>
        <v>0</v>
      </c>
      <c r="P23" s="67">
        <f>SUM(P16:P21)</f>
        <v>107259</v>
      </c>
      <c r="Q23" s="67">
        <f t="shared" si="1"/>
        <v>0</v>
      </c>
      <c r="R23" s="67">
        <f>SUM(R16:R21)</f>
        <v>431176902</v>
      </c>
    </row>
    <row r="24" spans="1:18" s="16" customFormat="1" ht="15.95" customHeight="1" x14ac:dyDescent="0.2">
      <c r="A24" s="27" t="s">
        <v>119</v>
      </c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</row>
    <row r="25" spans="1:18" s="33" customFormat="1" ht="15.95" customHeight="1" x14ac:dyDescent="0.2">
      <c r="A25" s="27" t="s">
        <v>156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40"/>
      <c r="O25" s="23"/>
      <c r="P25" s="40"/>
      <c r="Q25" s="24"/>
      <c r="R25" s="81"/>
    </row>
    <row r="26" spans="1:18" s="33" customFormat="1" ht="15.95" customHeight="1" x14ac:dyDescent="0.2">
      <c r="A26" s="66" t="s">
        <v>75</v>
      </c>
      <c r="B26" s="30">
        <v>21</v>
      </c>
      <c r="D26" s="23" t="s">
        <v>131</v>
      </c>
      <c r="E26" s="23"/>
      <c r="F26" s="23" t="s">
        <v>131</v>
      </c>
      <c r="G26" s="23"/>
      <c r="H26" s="23">
        <v>1586240</v>
      </c>
      <c r="I26" s="23"/>
      <c r="J26" s="23">
        <v>-1586240</v>
      </c>
      <c r="K26" s="23"/>
      <c r="L26" s="23" t="s">
        <v>131</v>
      </c>
      <c r="M26" s="23"/>
      <c r="N26" s="40">
        <f>SUM(D26:L26)</f>
        <v>0</v>
      </c>
      <c r="O26" s="23"/>
      <c r="P26" s="40" t="s">
        <v>131</v>
      </c>
      <c r="Q26" s="24"/>
      <c r="R26" s="81">
        <v>0</v>
      </c>
    </row>
    <row r="27" spans="1:18" s="33" customFormat="1" ht="15.95" customHeight="1" x14ac:dyDescent="0.2">
      <c r="A27" s="16" t="s">
        <v>121</v>
      </c>
      <c r="B27" s="30">
        <v>27</v>
      </c>
      <c r="C27" s="30"/>
      <c r="D27" s="23" t="s">
        <v>131</v>
      </c>
      <c r="E27" s="23"/>
      <c r="F27" s="23" t="s">
        <v>131</v>
      </c>
      <c r="G27" s="23"/>
      <c r="H27" s="23" t="s">
        <v>131</v>
      </c>
      <c r="I27" s="23"/>
      <c r="J27" s="23">
        <v>-10365752</v>
      </c>
      <c r="K27" s="23"/>
      <c r="L27" s="23" t="s">
        <v>131</v>
      </c>
      <c r="M27" s="23"/>
      <c r="N27" s="40">
        <f>SUM(D27:L27)</f>
        <v>-10365752</v>
      </c>
      <c r="O27" s="23"/>
      <c r="P27" s="40" t="s">
        <v>131</v>
      </c>
      <c r="Q27" s="24"/>
      <c r="R27" s="81">
        <f>SUM(N27:P27)</f>
        <v>-10365752</v>
      </c>
    </row>
    <row r="28" spans="1:18" s="16" customFormat="1" ht="15.95" customHeight="1" x14ac:dyDescent="0.4">
      <c r="A28" s="16" t="s">
        <v>157</v>
      </c>
      <c r="D28" s="41" t="s">
        <v>131</v>
      </c>
      <c r="E28" s="23"/>
      <c r="F28" s="41" t="s">
        <v>131</v>
      </c>
      <c r="G28" s="23"/>
      <c r="H28" s="41" t="s">
        <v>131</v>
      </c>
      <c r="I28" s="23"/>
      <c r="J28" s="177">
        <v>61452576</v>
      </c>
      <c r="K28" s="23"/>
      <c r="L28" s="34" t="s">
        <v>131</v>
      </c>
      <c r="M28" s="23"/>
      <c r="N28" s="177">
        <f>SUM(D28:L28)</f>
        <v>61452576</v>
      </c>
      <c r="O28" s="23"/>
      <c r="P28" s="177">
        <v>-34185</v>
      </c>
      <c r="Q28" s="42"/>
      <c r="R28" s="82">
        <f>SUM(N28:P28)</f>
        <v>61418391</v>
      </c>
    </row>
    <row r="29" spans="1:18" s="14" customFormat="1" ht="6" customHeight="1" x14ac:dyDescent="0.2"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</row>
    <row r="30" spans="1:18" s="16" customFormat="1" ht="18.75" thickBot="1" x14ac:dyDescent="0.25">
      <c r="A30" s="36" t="s">
        <v>158</v>
      </c>
      <c r="D30" s="64">
        <f>SUM(D23)</f>
        <v>259143807</v>
      </c>
      <c r="E30" s="67">
        <f t="shared" ref="E30:Q30" si="2">SUM(E23)</f>
        <v>0</v>
      </c>
      <c r="F30" s="64">
        <f t="shared" si="2"/>
        <v>141516103</v>
      </c>
      <c r="G30" s="67">
        <f t="shared" si="2"/>
        <v>0</v>
      </c>
      <c r="H30" s="64">
        <f>SUM(H23:H28)</f>
        <v>4339324</v>
      </c>
      <c r="I30" s="67">
        <f t="shared" si="2"/>
        <v>0</v>
      </c>
      <c r="J30" s="64">
        <f>SUM(J23:J28)</f>
        <v>77157233</v>
      </c>
      <c r="K30" s="67">
        <f t="shared" si="2"/>
        <v>0</v>
      </c>
      <c r="L30" s="64">
        <v>0</v>
      </c>
      <c r="M30" s="67">
        <f t="shared" si="2"/>
        <v>0</v>
      </c>
      <c r="N30" s="64">
        <f>SUM(N23:N28)</f>
        <v>482156467</v>
      </c>
      <c r="O30" s="67">
        <f t="shared" si="2"/>
        <v>0</v>
      </c>
      <c r="P30" s="64">
        <f>SUM(P23:P28)</f>
        <v>73074</v>
      </c>
      <c r="Q30" s="67">
        <f t="shared" si="2"/>
        <v>0</v>
      </c>
      <c r="R30" s="64">
        <f>SUM(R23:R28)</f>
        <v>482229541</v>
      </c>
    </row>
    <row r="31" spans="1:18" s="16" customFormat="1" ht="15.95" customHeight="1" thickTop="1" x14ac:dyDescent="0.2">
      <c r="A31" s="36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</row>
    <row r="32" spans="1:18" s="16" customFormat="1" ht="15.95" customHeight="1" x14ac:dyDescent="0.2">
      <c r="A32" s="36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</row>
    <row r="33" spans="1:18" s="16" customFormat="1" ht="15.95" customHeight="1" x14ac:dyDescent="0.2">
      <c r="A33" s="36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</row>
    <row r="34" spans="1:18" s="16" customFormat="1" ht="17.25" customHeight="1" x14ac:dyDescent="0.2">
      <c r="A34" s="36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</row>
    <row r="35" spans="1:18" s="13" customFormat="1" ht="21.95" customHeight="1" x14ac:dyDescent="0.2">
      <c r="A35" s="248" t="str">
        <f>+'6'!A55</f>
        <v>หมายเหตุประกอบงบการเงินรวมและงบการเงินเฉพาะบริษัทในหน้า 11 ถึง 53 เป็นส่วนหนึ่งของงบการเงินนี้</v>
      </c>
      <c r="B35" s="248"/>
      <c r="C35" s="248"/>
      <c r="D35" s="248"/>
      <c r="E35" s="248"/>
      <c r="F35" s="248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</row>
    <row r="36" spans="1:18" ht="20.100000000000001" customHeight="1" x14ac:dyDescent="0.4">
      <c r="R36" s="165">
        <v>7</v>
      </c>
    </row>
  </sheetData>
  <mergeCells count="4">
    <mergeCell ref="A35:F35"/>
    <mergeCell ref="D5:R5"/>
    <mergeCell ref="D6:N6"/>
    <mergeCell ref="H7:J7"/>
  </mergeCells>
  <pageMargins left="0.51181102362204722" right="0.51181102362204722" top="0.51181102362204722" bottom="0.39370078740157483" header="0.47244094488188981" footer="0.39370078740157483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zoomScale="130" zoomScaleNormal="130" zoomScaleSheetLayoutView="100" workbookViewId="0">
      <selection activeCell="C74" sqref="C74"/>
    </sheetView>
  </sheetViews>
  <sheetFormatPr defaultColWidth="9.125" defaultRowHeight="14.25" x14ac:dyDescent="0.2"/>
  <cols>
    <col min="1" max="1" width="24.875" style="162" customWidth="1"/>
    <col min="2" max="2" width="29.25" style="162" customWidth="1"/>
    <col min="3" max="3" width="7.375" style="162" customWidth="1"/>
    <col min="4" max="4" width="0.75" style="162" customWidth="1"/>
    <col min="5" max="5" width="11.75" style="162" customWidth="1"/>
    <col min="6" max="6" width="0.75" style="162" customWidth="1"/>
    <col min="7" max="7" width="11.75" style="162" customWidth="1"/>
    <col min="8" max="8" width="0.75" style="162" customWidth="1"/>
    <col min="9" max="9" width="13.125" style="162" customWidth="1"/>
    <col min="10" max="10" width="0.75" style="162" customWidth="1"/>
    <col min="11" max="11" width="11.75" style="162" customWidth="1"/>
    <col min="12" max="12" width="0.75" style="162" customWidth="1"/>
    <col min="13" max="13" width="11.75" style="162" customWidth="1"/>
    <col min="14" max="14" width="0.75" style="162" customWidth="1"/>
    <col min="15" max="15" width="11.75" style="162" customWidth="1"/>
    <col min="16" max="16384" width="9.125" style="162"/>
  </cols>
  <sheetData>
    <row r="1" spans="1:15" ht="18" customHeight="1" x14ac:dyDescent="0.4">
      <c r="A1" s="130" t="str">
        <f>+'7'!A1</f>
        <v>บริษัท แม็ทชิ่ง แม็กซิไมซ์ โซลูชั่น จำกัด (มหาชน)</v>
      </c>
    </row>
    <row r="2" spans="1:15" ht="18" customHeight="1" x14ac:dyDescent="0.2">
      <c r="A2" s="9" t="s">
        <v>152</v>
      </c>
    </row>
    <row r="3" spans="1:15" ht="18" customHeight="1" x14ac:dyDescent="0.2">
      <c r="A3" s="10" t="str">
        <f>+'7'!A3</f>
        <v>สำหรับปีสิ้นสุดวันที่ 31 ธันวาคม พ.ศ. 2555 และ พ.ศ. 2554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5" ht="17.100000000000001" customHeight="1" x14ac:dyDescent="0.2">
      <c r="A4" s="11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</row>
    <row r="5" spans="1:15" s="16" customFormat="1" ht="17.100000000000001" customHeight="1" x14ac:dyDescent="0.2">
      <c r="A5" s="14"/>
      <c r="B5" s="14"/>
      <c r="D5" s="69"/>
      <c r="E5" s="251" t="s">
        <v>184</v>
      </c>
      <c r="F5" s="251"/>
      <c r="G5" s="251"/>
      <c r="H5" s="251"/>
      <c r="I5" s="251"/>
      <c r="J5" s="251"/>
      <c r="K5" s="251"/>
      <c r="L5" s="251"/>
      <c r="M5" s="251"/>
      <c r="N5" s="251"/>
      <c r="O5" s="251"/>
    </row>
    <row r="6" spans="1:15" s="16" customFormat="1" ht="17.100000000000001" customHeight="1" x14ac:dyDescent="0.2">
      <c r="A6" s="14"/>
      <c r="B6" s="14"/>
      <c r="C6" s="17"/>
      <c r="D6" s="17"/>
      <c r="E6" s="90" t="s">
        <v>171</v>
      </c>
      <c r="F6" s="17"/>
      <c r="G6" s="17"/>
      <c r="H6" s="17"/>
      <c r="I6" s="251" t="s">
        <v>120</v>
      </c>
      <c r="J6" s="251"/>
      <c r="K6" s="251"/>
      <c r="L6" s="17"/>
      <c r="M6" s="17"/>
      <c r="N6" s="17"/>
      <c r="O6" s="17"/>
    </row>
    <row r="7" spans="1:15" s="14" customFormat="1" ht="17.100000000000001" customHeight="1" x14ac:dyDescent="0.2">
      <c r="E7" s="18" t="s">
        <v>172</v>
      </c>
      <c r="F7" s="19"/>
      <c r="G7" s="18" t="s">
        <v>44</v>
      </c>
      <c r="H7" s="20"/>
      <c r="I7" s="20" t="s">
        <v>74</v>
      </c>
      <c r="J7" s="21"/>
      <c r="K7" s="20"/>
      <c r="L7" s="21"/>
      <c r="M7" s="21" t="s">
        <v>76</v>
      </c>
      <c r="N7" s="20"/>
      <c r="O7" s="20"/>
    </row>
    <row r="8" spans="1:15" s="14" customFormat="1" ht="17.100000000000001" customHeight="1" x14ac:dyDescent="0.2">
      <c r="E8" s="18" t="s">
        <v>170</v>
      </c>
      <c r="F8" s="19"/>
      <c r="G8" s="18" t="s">
        <v>45</v>
      </c>
      <c r="H8" s="21"/>
      <c r="I8" s="21" t="s">
        <v>75</v>
      </c>
      <c r="J8" s="21"/>
      <c r="K8" s="21" t="s">
        <v>33</v>
      </c>
      <c r="L8" s="21"/>
      <c r="M8" s="21" t="s">
        <v>77</v>
      </c>
      <c r="N8" s="21"/>
      <c r="O8" s="21" t="s">
        <v>47</v>
      </c>
    </row>
    <row r="9" spans="1:15" s="14" customFormat="1" ht="17.100000000000001" customHeight="1" x14ac:dyDescent="0.2">
      <c r="C9" s="73" t="s">
        <v>0</v>
      </c>
      <c r="E9" s="119" t="s">
        <v>88</v>
      </c>
      <c r="F9" s="19"/>
      <c r="G9" s="119" t="s">
        <v>88</v>
      </c>
      <c r="H9" s="20"/>
      <c r="I9" s="119" t="s">
        <v>88</v>
      </c>
      <c r="J9" s="21"/>
      <c r="K9" s="119" t="s">
        <v>88</v>
      </c>
      <c r="L9" s="20"/>
      <c r="M9" s="119" t="s">
        <v>88</v>
      </c>
      <c r="N9" s="20"/>
      <c r="O9" s="119" t="s">
        <v>88</v>
      </c>
    </row>
    <row r="10" spans="1:15" s="121" customFormat="1" ht="8.1" customHeight="1" x14ac:dyDescent="0.2">
      <c r="C10" s="122"/>
      <c r="E10" s="123"/>
      <c r="F10" s="124"/>
      <c r="G10" s="123"/>
      <c r="H10" s="125"/>
      <c r="I10" s="123"/>
      <c r="J10" s="126"/>
      <c r="K10" s="123"/>
      <c r="L10" s="125"/>
      <c r="M10" s="123"/>
      <c r="N10" s="125"/>
      <c r="O10" s="123"/>
    </row>
    <row r="11" spans="1:15" s="27" customFormat="1" ht="17.100000000000001" customHeight="1" x14ac:dyDescent="0.2">
      <c r="A11" s="9" t="s">
        <v>173</v>
      </c>
      <c r="B11" s="9"/>
      <c r="E11" s="23">
        <v>259143807</v>
      </c>
      <c r="F11" s="23"/>
      <c r="G11" s="23">
        <v>141516103</v>
      </c>
      <c r="H11" s="23"/>
      <c r="I11" s="23">
        <v>2477276</v>
      </c>
      <c r="J11" s="23"/>
      <c r="K11" s="23">
        <v>7021846</v>
      </c>
      <c r="L11" s="26"/>
      <c r="M11" s="23" t="s">
        <v>131</v>
      </c>
      <c r="N11" s="26"/>
      <c r="O11" s="28">
        <f>SUM(E11:M11)</f>
        <v>410159032</v>
      </c>
    </row>
    <row r="12" spans="1:15" s="27" customFormat="1" ht="17.100000000000001" customHeight="1" x14ac:dyDescent="0.2">
      <c r="A12" s="181" t="s">
        <v>178</v>
      </c>
      <c r="B12" s="9"/>
      <c r="E12" s="23"/>
      <c r="F12" s="23"/>
      <c r="G12" s="23"/>
      <c r="H12" s="23"/>
      <c r="I12" s="23"/>
      <c r="J12" s="23"/>
      <c r="K12" s="23"/>
      <c r="L12" s="26"/>
      <c r="M12" s="23"/>
      <c r="N12" s="26"/>
      <c r="O12" s="28"/>
    </row>
    <row r="13" spans="1:15" s="27" customFormat="1" ht="17.100000000000001" customHeight="1" x14ac:dyDescent="0.2">
      <c r="A13" s="181" t="s">
        <v>179</v>
      </c>
      <c r="B13" s="9"/>
      <c r="C13" s="242">
        <v>2.1</v>
      </c>
      <c r="E13" s="34">
        <v>0</v>
      </c>
      <c r="F13" s="23"/>
      <c r="G13" s="34">
        <v>0</v>
      </c>
      <c r="H13" s="23"/>
      <c r="I13" s="34">
        <v>0</v>
      </c>
      <c r="J13" s="23"/>
      <c r="K13" s="34">
        <v>-3273625</v>
      </c>
      <c r="L13" s="26"/>
      <c r="M13" s="34">
        <v>0</v>
      </c>
      <c r="N13" s="26"/>
      <c r="O13" s="180">
        <f>SUM(E13:M13)</f>
        <v>-3273625</v>
      </c>
    </row>
    <row r="14" spans="1:15" s="14" customFormat="1" ht="6" customHeight="1" x14ac:dyDescent="0.2">
      <c r="C14" s="22"/>
      <c r="E14" s="18"/>
      <c r="F14" s="19"/>
      <c r="G14" s="18"/>
      <c r="H14" s="20"/>
      <c r="I14" s="21"/>
      <c r="J14" s="21"/>
      <c r="K14" s="21"/>
      <c r="L14" s="20"/>
      <c r="M14" s="21"/>
      <c r="N14" s="20"/>
      <c r="O14" s="21"/>
    </row>
    <row r="15" spans="1:15" s="27" customFormat="1" ht="17.100000000000001" customHeight="1" x14ac:dyDescent="0.2">
      <c r="A15" s="9" t="s">
        <v>180</v>
      </c>
      <c r="B15" s="9"/>
      <c r="E15" s="23">
        <f>SUM(E11:E13)</f>
        <v>259143807</v>
      </c>
      <c r="F15" s="23"/>
      <c r="G15" s="23">
        <f>SUM(G11:G13)</f>
        <v>141516103</v>
      </c>
      <c r="H15" s="23"/>
      <c r="I15" s="23">
        <f>SUM(I11:I13)</f>
        <v>2477276</v>
      </c>
      <c r="J15" s="23"/>
      <c r="K15" s="23">
        <f>SUM(K11:K13)</f>
        <v>3748221</v>
      </c>
      <c r="L15" s="26"/>
      <c r="M15" s="23">
        <f>SUM(M11:M13)</f>
        <v>0</v>
      </c>
      <c r="N15" s="26"/>
      <c r="O15" s="23">
        <f>SUM(O11:O13)</f>
        <v>406885407</v>
      </c>
    </row>
    <row r="16" spans="1:15" s="33" customFormat="1" ht="17.100000000000001" customHeight="1" x14ac:dyDescent="0.2">
      <c r="A16" s="27" t="s">
        <v>161</v>
      </c>
      <c r="B16" s="29"/>
      <c r="E16" s="23"/>
      <c r="F16" s="23"/>
      <c r="G16" s="23"/>
      <c r="H16" s="23"/>
      <c r="I16" s="24"/>
      <c r="J16" s="24"/>
      <c r="K16" s="24"/>
      <c r="L16" s="31"/>
      <c r="M16" s="24"/>
      <c r="N16" s="31"/>
      <c r="O16" s="28"/>
    </row>
    <row r="17" spans="1:15" s="33" customFormat="1" ht="17.100000000000001" customHeight="1" x14ac:dyDescent="0.2">
      <c r="A17" s="66" t="s">
        <v>75</v>
      </c>
      <c r="B17" s="29"/>
      <c r="C17" s="30">
        <v>21</v>
      </c>
      <c r="E17" s="23" t="s">
        <v>131</v>
      </c>
      <c r="F17" s="23"/>
      <c r="G17" s="23" t="s">
        <v>131</v>
      </c>
      <c r="H17" s="23"/>
      <c r="I17" s="24">
        <v>275808</v>
      </c>
      <c r="J17" s="24"/>
      <c r="K17" s="24">
        <v>-275808</v>
      </c>
      <c r="L17" s="31"/>
      <c r="M17" s="23" t="s">
        <v>131</v>
      </c>
      <c r="N17" s="31"/>
      <c r="O17" s="28" t="s">
        <v>131</v>
      </c>
    </row>
    <row r="18" spans="1:15" s="33" customFormat="1" ht="17.100000000000001" customHeight="1" x14ac:dyDescent="0.2">
      <c r="A18" s="66" t="s">
        <v>121</v>
      </c>
      <c r="B18" s="29"/>
      <c r="C18" s="30">
        <v>27</v>
      </c>
      <c r="E18" s="23" t="s">
        <v>131</v>
      </c>
      <c r="F18" s="23"/>
      <c r="G18" s="23" t="s">
        <v>131</v>
      </c>
      <c r="H18" s="23"/>
      <c r="I18" s="24" t="s">
        <v>131</v>
      </c>
      <c r="J18" s="24"/>
      <c r="K18" s="24">
        <v>-18140066</v>
      </c>
      <c r="L18" s="31"/>
      <c r="M18" s="23" t="s">
        <v>131</v>
      </c>
      <c r="N18" s="31"/>
      <c r="O18" s="28">
        <f>SUM(K18:M18)</f>
        <v>-18140066</v>
      </c>
    </row>
    <row r="19" spans="1:15" s="16" customFormat="1" ht="17.100000000000001" customHeight="1" x14ac:dyDescent="0.2">
      <c r="A19" s="16" t="s">
        <v>155</v>
      </c>
      <c r="C19" s="22"/>
      <c r="E19" s="34" t="s">
        <v>131</v>
      </c>
      <c r="F19" s="23"/>
      <c r="G19" s="34" t="s">
        <v>131</v>
      </c>
      <c r="H19" s="23"/>
      <c r="I19" s="32" t="s">
        <v>131</v>
      </c>
      <c r="J19" s="25"/>
      <c r="K19" s="41">
        <v>31724797</v>
      </c>
      <c r="L19" s="35"/>
      <c r="M19" s="34" t="s">
        <v>131</v>
      </c>
      <c r="N19" s="35"/>
      <c r="O19" s="12">
        <f>SUM(E19:N19)</f>
        <v>31724797</v>
      </c>
    </row>
    <row r="20" spans="1:15" s="14" customFormat="1" ht="6" customHeight="1" x14ac:dyDescent="0.2">
      <c r="C20" s="22"/>
      <c r="E20" s="18"/>
      <c r="F20" s="19"/>
      <c r="G20" s="18"/>
      <c r="H20" s="20"/>
      <c r="I20" s="21"/>
      <c r="J20" s="21"/>
      <c r="K20" s="21"/>
      <c r="L20" s="20"/>
      <c r="M20" s="21"/>
      <c r="N20" s="20"/>
      <c r="O20" s="21"/>
    </row>
    <row r="21" spans="1:15" s="16" customFormat="1" ht="18" x14ac:dyDescent="0.2">
      <c r="A21" s="36" t="s">
        <v>174</v>
      </c>
      <c r="B21" s="36"/>
      <c r="C21" s="22"/>
      <c r="E21" s="38">
        <f>SUM(E15:E19)</f>
        <v>259143807</v>
      </c>
      <c r="F21" s="38">
        <f t="shared" ref="F21:N21" si="0">SUM(F11:F20)</f>
        <v>0</v>
      </c>
      <c r="G21" s="38">
        <f>SUM(G15:G19)</f>
        <v>141516103</v>
      </c>
      <c r="H21" s="38">
        <f t="shared" si="0"/>
        <v>0</v>
      </c>
      <c r="I21" s="38">
        <f>SUM(I15:I19)</f>
        <v>2753084</v>
      </c>
      <c r="J21" s="38">
        <f t="shared" si="0"/>
        <v>0</v>
      </c>
      <c r="K21" s="38">
        <f>SUM(K15:K19)</f>
        <v>17057144</v>
      </c>
      <c r="L21" s="38">
        <f t="shared" si="0"/>
        <v>0</v>
      </c>
      <c r="M21" s="38">
        <f>SUM(M15:M19)</f>
        <v>0</v>
      </c>
      <c r="N21" s="38">
        <f t="shared" si="0"/>
        <v>0</v>
      </c>
      <c r="O21" s="38">
        <f>SUM(O15:O19)</f>
        <v>420470138</v>
      </c>
    </row>
    <row r="22" spans="1:15" s="33" customFormat="1" ht="17.100000000000001" customHeight="1" x14ac:dyDescent="0.2">
      <c r="A22" s="27" t="s">
        <v>159</v>
      </c>
      <c r="B22" s="29"/>
      <c r="C22" s="30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8"/>
    </row>
    <row r="23" spans="1:15" s="33" customFormat="1" ht="17.100000000000001" customHeight="1" x14ac:dyDescent="0.2">
      <c r="A23" s="66" t="s">
        <v>75</v>
      </c>
      <c r="B23" s="29"/>
      <c r="C23" s="30">
        <v>21</v>
      </c>
      <c r="E23" s="23" t="s">
        <v>131</v>
      </c>
      <c r="F23" s="104"/>
      <c r="G23" s="23" t="s">
        <v>131</v>
      </c>
      <c r="H23" s="104"/>
      <c r="I23" s="104">
        <v>1586240</v>
      </c>
      <c r="J23" s="104"/>
      <c r="K23" s="104">
        <v>-1586240</v>
      </c>
      <c r="L23" s="104"/>
      <c r="M23" s="23" t="s">
        <v>131</v>
      </c>
      <c r="N23" s="104"/>
      <c r="O23" s="105">
        <f>SUM(E23:M23)</f>
        <v>0</v>
      </c>
    </row>
    <row r="24" spans="1:15" s="33" customFormat="1" ht="17.100000000000001" customHeight="1" x14ac:dyDescent="0.2">
      <c r="A24" s="66" t="s">
        <v>121</v>
      </c>
      <c r="B24" s="29"/>
      <c r="C24" s="30">
        <v>27</v>
      </c>
      <c r="E24" s="23" t="s">
        <v>131</v>
      </c>
      <c r="F24" s="104"/>
      <c r="G24" s="23" t="s">
        <v>131</v>
      </c>
      <c r="H24" s="104"/>
      <c r="I24" s="104" t="s">
        <v>131</v>
      </c>
      <c r="J24" s="104"/>
      <c r="K24" s="104">
        <v>-10365752</v>
      </c>
      <c r="L24" s="104"/>
      <c r="M24" s="23" t="s">
        <v>131</v>
      </c>
      <c r="N24" s="104"/>
      <c r="O24" s="105">
        <f>SUM(K24:M24)</f>
        <v>-10365752</v>
      </c>
    </row>
    <row r="25" spans="1:15" s="16" customFormat="1" ht="17.100000000000001" customHeight="1" x14ac:dyDescent="0.2">
      <c r="A25" s="16" t="s">
        <v>155</v>
      </c>
      <c r="E25" s="34" t="s">
        <v>131</v>
      </c>
      <c r="F25" s="104"/>
      <c r="G25" s="34" t="s">
        <v>131</v>
      </c>
      <c r="H25" s="104"/>
      <c r="I25" s="106" t="s">
        <v>131</v>
      </c>
      <c r="J25" s="107"/>
      <c r="K25" s="106">
        <v>13467608</v>
      </c>
      <c r="L25" s="104"/>
      <c r="M25" s="34" t="s">
        <v>131</v>
      </c>
      <c r="N25" s="104"/>
      <c r="O25" s="106">
        <f>SUM(E25:M25)</f>
        <v>13467608</v>
      </c>
    </row>
    <row r="26" spans="1:15" s="14" customFormat="1" ht="6" customHeight="1" x14ac:dyDescent="0.2"/>
    <row r="27" spans="1:15" s="16" customFormat="1" ht="18.75" thickBot="1" x14ac:dyDescent="0.25">
      <c r="A27" s="36" t="s">
        <v>158</v>
      </c>
      <c r="B27" s="36"/>
      <c r="E27" s="37">
        <f>SUM(E21)</f>
        <v>259143807</v>
      </c>
      <c r="F27" s="38">
        <f t="shared" ref="F27:N27" si="1">SUM(F21)</f>
        <v>0</v>
      </c>
      <c r="G27" s="37">
        <f t="shared" si="1"/>
        <v>141516103</v>
      </c>
      <c r="H27" s="38">
        <f t="shared" si="1"/>
        <v>0</v>
      </c>
      <c r="I27" s="37">
        <f>SUM(I21:I25)</f>
        <v>4339324</v>
      </c>
      <c r="J27" s="38">
        <f t="shared" si="1"/>
        <v>0</v>
      </c>
      <c r="K27" s="37">
        <f>SUM(K21:K25)</f>
        <v>18572760</v>
      </c>
      <c r="L27" s="38">
        <f t="shared" si="1"/>
        <v>0</v>
      </c>
      <c r="M27" s="37">
        <f t="shared" si="1"/>
        <v>0</v>
      </c>
      <c r="N27" s="38">
        <f t="shared" si="1"/>
        <v>0</v>
      </c>
      <c r="O27" s="37">
        <f>SUM(O21:O25)</f>
        <v>423571994</v>
      </c>
    </row>
    <row r="28" spans="1:15" s="16" customFormat="1" ht="18.75" thickTop="1" x14ac:dyDescent="0.2">
      <c r="A28" s="36"/>
      <c r="B28" s="36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s="16" customFormat="1" ht="18" x14ac:dyDescent="0.2">
      <c r="A29" s="36"/>
      <c r="B29" s="36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s="16" customFormat="1" ht="18" x14ac:dyDescent="0.2">
      <c r="A30" s="36"/>
      <c r="B30" s="36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s="16" customFormat="1" ht="17.100000000000001" customHeight="1" x14ac:dyDescent="0.2">
      <c r="A31" s="36"/>
      <c r="B31" s="36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s="16" customFormat="1" ht="16.5" customHeight="1" x14ac:dyDescent="0.2">
      <c r="A32" s="36"/>
      <c r="B32" s="36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s="13" customFormat="1" ht="21.95" customHeight="1" x14ac:dyDescent="0.2">
      <c r="A33" s="248" t="str">
        <f>+'7'!A35:F35</f>
        <v>หมายเหตุประกอบงบการเงินรวมและงบการเงินเฉพาะบริษัทในหน้า 11 ถึง 53 เป็นส่วนหนึ่งของงบการเงินนี้</v>
      </c>
      <c r="B33" s="248"/>
      <c r="C33" s="248"/>
      <c r="D33" s="248"/>
      <c r="E33" s="248"/>
      <c r="F33" s="248"/>
      <c r="G33" s="248"/>
      <c r="H33" s="50"/>
      <c r="I33" s="50"/>
      <c r="J33" s="50"/>
      <c r="K33" s="50"/>
      <c r="L33" s="50"/>
      <c r="M33" s="50"/>
      <c r="N33" s="50"/>
      <c r="O33" s="50"/>
    </row>
    <row r="34" spans="1:15" ht="20.100000000000001" customHeight="1" x14ac:dyDescent="0.4">
      <c r="O34" s="131">
        <v>8</v>
      </c>
    </row>
    <row r="38" spans="1:15" ht="18" customHeight="1" x14ac:dyDescent="0.4">
      <c r="G38" s="252"/>
      <c r="H38" s="252"/>
      <c r="I38" s="183"/>
    </row>
    <row r="39" spans="1:15" ht="18" x14ac:dyDescent="0.4">
      <c r="G39" s="183"/>
      <c r="H39" s="182"/>
      <c r="I39" s="183"/>
    </row>
    <row r="40" spans="1:15" ht="18" x14ac:dyDescent="0.4">
      <c r="G40" s="183"/>
      <c r="H40" s="182"/>
      <c r="I40" s="183"/>
    </row>
    <row r="41" spans="1:15" ht="18" x14ac:dyDescent="0.4">
      <c r="G41" s="183"/>
      <c r="H41" s="182"/>
      <c r="I41" s="183"/>
    </row>
    <row r="42" spans="1:15" ht="18" x14ac:dyDescent="0.4">
      <c r="G42" s="183"/>
      <c r="H42" s="182"/>
      <c r="I42" s="185"/>
    </row>
    <row r="43" spans="1:15" ht="18" x14ac:dyDescent="0.4">
      <c r="G43" s="183"/>
      <c r="H43" s="182"/>
      <c r="I43" s="183"/>
    </row>
    <row r="44" spans="1:15" x14ac:dyDescent="0.2">
      <c r="G44" s="184"/>
      <c r="H44" s="184"/>
      <c r="I44" s="184"/>
    </row>
  </sheetData>
  <mergeCells count="4">
    <mergeCell ref="A33:G33"/>
    <mergeCell ref="E5:O5"/>
    <mergeCell ref="I6:K6"/>
    <mergeCell ref="G38:H38"/>
  </mergeCells>
  <pageMargins left="0.51181102362204722" right="0.51181102362204722" top="0.51181102362204722" bottom="0.39370078740157483" header="0.47244094488188981" footer="0.39370078740157483"/>
  <pageSetup paperSize="9" scale="99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7"/>
  <sheetViews>
    <sheetView tabSelected="1" zoomScale="145" zoomScaleNormal="145" zoomScaleSheetLayoutView="120" workbookViewId="0">
      <selection activeCell="C106" sqref="C106"/>
    </sheetView>
  </sheetViews>
  <sheetFormatPr defaultColWidth="9.125" defaultRowHeight="15.95" customHeight="1" x14ac:dyDescent="0.2"/>
  <cols>
    <col min="1" max="1" width="2" style="48" customWidth="1"/>
    <col min="2" max="2" width="30.125" style="48" customWidth="1"/>
    <col min="3" max="3" width="6.875" style="134" customWidth="1"/>
    <col min="4" max="4" width="0.75" style="48" customWidth="1"/>
    <col min="5" max="5" width="11.25" style="135" customWidth="1"/>
    <col min="6" max="6" width="0.75" style="135" customWidth="1"/>
    <col min="7" max="7" width="11.25" style="136" customWidth="1"/>
    <col min="8" max="8" width="0.75" style="135" customWidth="1"/>
    <col min="9" max="9" width="11.25" style="135" customWidth="1"/>
    <col min="10" max="10" width="0.75" style="135" customWidth="1"/>
    <col min="11" max="11" width="11.25" style="135" customWidth="1"/>
    <col min="12" max="16384" width="9.125" style="48"/>
  </cols>
  <sheetData>
    <row r="1" spans="1:11" ht="15.75" customHeight="1" x14ac:dyDescent="0.2">
      <c r="A1" s="47" t="str">
        <f>+'8'!A1</f>
        <v>บริษัท แม็ทชิ่ง แม็กซิไมซ์ โซลูชั่น จำกัด (มหาชน)</v>
      </c>
    </row>
    <row r="2" spans="1:11" ht="15.75" customHeight="1" x14ac:dyDescent="0.2">
      <c r="A2" s="53" t="s">
        <v>153</v>
      </c>
    </row>
    <row r="3" spans="1:11" ht="15.75" customHeight="1" x14ac:dyDescent="0.2">
      <c r="A3" s="137" t="str">
        <f>'8'!A3</f>
        <v>สำหรับปีสิ้นสุดวันที่ 31 ธันวาคม พ.ศ. 2555 และ พ.ศ. 2554</v>
      </c>
      <c r="B3" s="138"/>
      <c r="C3" s="139"/>
      <c r="D3" s="138"/>
      <c r="E3" s="140"/>
      <c r="F3" s="140"/>
      <c r="G3" s="141"/>
      <c r="H3" s="140"/>
      <c r="I3" s="140"/>
      <c r="J3" s="140"/>
      <c r="K3" s="140"/>
    </row>
    <row r="4" spans="1:11" ht="18" x14ac:dyDescent="0.2">
      <c r="A4" s="142"/>
      <c r="B4" s="143"/>
      <c r="C4" s="144"/>
      <c r="D4" s="143"/>
      <c r="E4" s="145"/>
      <c r="F4" s="145"/>
      <c r="G4" s="146"/>
      <c r="H4" s="145"/>
      <c r="I4" s="145"/>
      <c r="J4" s="145"/>
      <c r="K4" s="145"/>
    </row>
    <row r="5" spans="1:11" ht="15" customHeight="1" x14ac:dyDescent="0.2">
      <c r="B5" s="1"/>
      <c r="C5" s="2"/>
      <c r="D5" s="2"/>
      <c r="E5" s="253" t="s">
        <v>175</v>
      </c>
      <c r="F5" s="253"/>
      <c r="G5" s="253"/>
      <c r="H5" s="129"/>
      <c r="I5" s="253" t="s">
        <v>176</v>
      </c>
      <c r="J5" s="253"/>
      <c r="K5" s="253"/>
    </row>
    <row r="6" spans="1:11" ht="15" customHeight="1" x14ac:dyDescent="0.2">
      <c r="B6" s="5"/>
      <c r="C6" s="48"/>
      <c r="E6" s="127" t="s">
        <v>15</v>
      </c>
      <c r="F6" s="127"/>
      <c r="G6" s="128" t="s">
        <v>16</v>
      </c>
      <c r="H6" s="127"/>
      <c r="I6" s="127" t="s">
        <v>15</v>
      </c>
      <c r="J6" s="127"/>
      <c r="K6" s="127" t="s">
        <v>16</v>
      </c>
    </row>
    <row r="7" spans="1:11" ht="15" customHeight="1" x14ac:dyDescent="0.2">
      <c r="B7" s="5"/>
      <c r="C7" s="54" t="s">
        <v>0</v>
      </c>
      <c r="E7" s="110" t="s">
        <v>88</v>
      </c>
      <c r="F7" s="109"/>
      <c r="G7" s="110" t="s">
        <v>88</v>
      </c>
      <c r="H7" s="109"/>
      <c r="I7" s="110" t="s">
        <v>88</v>
      </c>
      <c r="J7" s="109"/>
      <c r="K7" s="110" t="s">
        <v>88</v>
      </c>
    </row>
    <row r="8" spans="1:11" ht="15" customHeight="1" x14ac:dyDescent="0.2">
      <c r="A8" s="55" t="s">
        <v>48</v>
      </c>
      <c r="B8" s="56"/>
    </row>
    <row r="9" spans="1:11" ht="15" customHeight="1" x14ac:dyDescent="0.2">
      <c r="A9" s="56" t="s">
        <v>139</v>
      </c>
      <c r="B9" s="56"/>
      <c r="E9" s="147">
        <v>79174198</v>
      </c>
      <c r="F9" s="111"/>
      <c r="G9" s="136">
        <v>23119952</v>
      </c>
      <c r="H9" s="111"/>
      <c r="I9" s="111">
        <v>16857482</v>
      </c>
      <c r="J9" s="147"/>
      <c r="K9" s="147">
        <v>33621344</v>
      </c>
    </row>
    <row r="10" spans="1:11" ht="15" customHeight="1" x14ac:dyDescent="0.2">
      <c r="A10" s="56" t="s">
        <v>51</v>
      </c>
      <c r="B10" s="56"/>
      <c r="E10" s="147"/>
      <c r="F10" s="147"/>
      <c r="H10" s="147"/>
      <c r="I10" s="147"/>
      <c r="J10" s="147"/>
      <c r="K10" s="147"/>
    </row>
    <row r="11" spans="1:11" ht="15" customHeight="1" x14ac:dyDescent="0.2">
      <c r="A11" s="56"/>
      <c r="B11" s="56" t="s">
        <v>196</v>
      </c>
      <c r="C11" s="134">
        <v>10</v>
      </c>
      <c r="E11" s="147">
        <v>130847</v>
      </c>
      <c r="F11" s="147"/>
      <c r="G11" s="136">
        <v>4473476</v>
      </c>
      <c r="H11" s="147"/>
      <c r="I11" s="147" t="s">
        <v>131</v>
      </c>
      <c r="J11" s="147"/>
      <c r="K11" s="147">
        <v>1906873</v>
      </c>
    </row>
    <row r="12" spans="1:11" ht="15" customHeight="1" x14ac:dyDescent="0.2">
      <c r="A12" s="56"/>
      <c r="B12" s="56" t="s">
        <v>195</v>
      </c>
      <c r="E12" s="147">
        <v>-3724381</v>
      </c>
      <c r="F12" s="147"/>
      <c r="G12" s="147" t="s">
        <v>131</v>
      </c>
      <c r="H12" s="147"/>
      <c r="I12" s="147">
        <v>-2313000</v>
      </c>
      <c r="J12" s="147"/>
      <c r="K12" s="147" t="s">
        <v>131</v>
      </c>
    </row>
    <row r="13" spans="1:11" ht="15" customHeight="1" x14ac:dyDescent="0.2">
      <c r="A13" s="56"/>
      <c r="B13" s="56" t="s">
        <v>133</v>
      </c>
      <c r="E13" s="147"/>
      <c r="F13" s="147"/>
      <c r="H13" s="147"/>
      <c r="I13" s="148"/>
      <c r="J13" s="147"/>
      <c r="K13" s="147"/>
    </row>
    <row r="14" spans="1:11" ht="15" customHeight="1" x14ac:dyDescent="0.2">
      <c r="A14" s="56"/>
      <c r="B14" s="48" t="s">
        <v>134</v>
      </c>
      <c r="E14" s="148" t="s">
        <v>131</v>
      </c>
      <c r="F14" s="111"/>
      <c r="G14" s="136">
        <v>0</v>
      </c>
      <c r="H14" s="111"/>
      <c r="I14" s="147" t="s">
        <v>131</v>
      </c>
      <c r="J14" s="147"/>
      <c r="K14" s="147">
        <v>-34002453</v>
      </c>
    </row>
    <row r="15" spans="1:11" ht="15" customHeight="1" x14ac:dyDescent="0.2">
      <c r="A15" s="57"/>
      <c r="B15" s="56" t="s">
        <v>52</v>
      </c>
      <c r="C15" s="134">
        <v>24</v>
      </c>
      <c r="E15" s="111">
        <v>42139753</v>
      </c>
      <c r="F15" s="111"/>
      <c r="G15" s="136">
        <v>40774872</v>
      </c>
      <c r="H15" s="111"/>
      <c r="I15" s="111">
        <v>8881171</v>
      </c>
      <c r="J15" s="111"/>
      <c r="K15" s="111">
        <v>10159187</v>
      </c>
    </row>
    <row r="16" spans="1:11" ht="15" customHeight="1" x14ac:dyDescent="0.2">
      <c r="A16" s="57"/>
      <c r="B16" s="56" t="s">
        <v>197</v>
      </c>
      <c r="C16" s="134">
        <v>10</v>
      </c>
      <c r="E16" s="111">
        <v>810550</v>
      </c>
      <c r="F16" s="111"/>
      <c r="G16" s="136">
        <v>959375</v>
      </c>
      <c r="H16" s="111"/>
      <c r="I16" s="111" t="s">
        <v>131</v>
      </c>
      <c r="J16" s="111"/>
      <c r="K16" s="111" t="s">
        <v>131</v>
      </c>
    </row>
    <row r="17" spans="1:11" ht="15" customHeight="1" x14ac:dyDescent="0.2">
      <c r="A17" s="57"/>
      <c r="B17" s="56" t="s">
        <v>162</v>
      </c>
      <c r="C17" s="134">
        <v>11</v>
      </c>
      <c r="E17" s="111" t="s">
        <v>131</v>
      </c>
      <c r="F17" s="111"/>
      <c r="G17" s="136">
        <v>815870</v>
      </c>
      <c r="H17" s="111"/>
      <c r="I17" s="111" t="s">
        <v>131</v>
      </c>
      <c r="J17" s="111"/>
      <c r="K17" s="111" t="s">
        <v>131</v>
      </c>
    </row>
    <row r="18" spans="1:11" ht="15" customHeight="1" x14ac:dyDescent="0.2">
      <c r="A18" s="57"/>
      <c r="B18" s="56" t="s">
        <v>132</v>
      </c>
      <c r="E18" s="111">
        <v>1546348</v>
      </c>
      <c r="F18" s="111"/>
      <c r="G18" s="136">
        <v>1077324</v>
      </c>
      <c r="H18" s="111"/>
      <c r="I18" s="111">
        <v>941200</v>
      </c>
      <c r="J18" s="111"/>
      <c r="K18" s="111">
        <v>883549</v>
      </c>
    </row>
    <row r="19" spans="1:11" ht="15" customHeight="1" x14ac:dyDescent="0.2">
      <c r="A19" s="57"/>
      <c r="B19" s="56" t="s">
        <v>113</v>
      </c>
      <c r="E19" s="149"/>
      <c r="F19" s="149"/>
      <c r="H19" s="149"/>
      <c r="I19" s="149"/>
      <c r="J19" s="149"/>
      <c r="K19" s="149"/>
    </row>
    <row r="20" spans="1:11" ht="15" customHeight="1" x14ac:dyDescent="0.2">
      <c r="A20" s="57"/>
      <c r="B20" s="56" t="s">
        <v>100</v>
      </c>
      <c r="E20" s="147">
        <v>-2393824</v>
      </c>
      <c r="F20" s="147"/>
      <c r="G20" s="136">
        <v>1082191</v>
      </c>
      <c r="H20" s="147"/>
      <c r="I20" s="111">
        <v>-942894</v>
      </c>
      <c r="J20" s="147"/>
      <c r="K20" s="147">
        <v>-1416264</v>
      </c>
    </row>
    <row r="21" spans="1:11" ht="15" customHeight="1" x14ac:dyDescent="0.2">
      <c r="A21" s="57"/>
      <c r="B21" s="56" t="s">
        <v>89</v>
      </c>
      <c r="C21" s="134">
        <v>25</v>
      </c>
      <c r="E21" s="111" t="s">
        <v>131</v>
      </c>
      <c r="F21" s="111"/>
      <c r="G21" s="147" t="s">
        <v>131</v>
      </c>
      <c r="H21" s="147"/>
      <c r="I21" s="147" t="s">
        <v>131</v>
      </c>
      <c r="J21" s="147"/>
      <c r="K21" s="111">
        <v>40014431</v>
      </c>
    </row>
    <row r="22" spans="1:11" ht="15" customHeight="1" x14ac:dyDescent="0.2">
      <c r="A22" s="57"/>
      <c r="B22" s="56" t="s">
        <v>138</v>
      </c>
      <c r="C22" s="134">
        <v>23</v>
      </c>
      <c r="E22" s="111" t="s">
        <v>131</v>
      </c>
      <c r="F22" s="111"/>
      <c r="G22" s="147" t="s">
        <v>131</v>
      </c>
      <c r="H22" s="111"/>
      <c r="I22" s="147">
        <v>-626975</v>
      </c>
      <c r="J22" s="111"/>
      <c r="K22" s="111">
        <v>-35696385</v>
      </c>
    </row>
    <row r="23" spans="1:11" ht="15" customHeight="1" x14ac:dyDescent="0.2">
      <c r="A23" s="57"/>
      <c r="B23" s="56" t="s">
        <v>192</v>
      </c>
      <c r="C23" s="150"/>
      <c r="D23" s="57"/>
      <c r="E23" s="147">
        <v>-1716435</v>
      </c>
      <c r="F23" s="111"/>
      <c r="G23" s="147">
        <v>-415110</v>
      </c>
      <c r="H23" s="111"/>
      <c r="I23" s="147">
        <v>-214114</v>
      </c>
      <c r="J23" s="111"/>
      <c r="K23" s="147">
        <v>-848144</v>
      </c>
    </row>
    <row r="24" spans="1:11" ht="15" customHeight="1" x14ac:dyDescent="0.2">
      <c r="A24" s="57"/>
      <c r="B24" s="56" t="s">
        <v>193</v>
      </c>
      <c r="E24" s="48"/>
      <c r="F24" s="48"/>
      <c r="G24" s="48"/>
      <c r="H24" s="48"/>
      <c r="I24" s="48"/>
      <c r="J24" s="48"/>
      <c r="K24" s="48"/>
    </row>
    <row r="25" spans="1:11" ht="15" customHeight="1" x14ac:dyDescent="0.2">
      <c r="A25" s="57"/>
      <c r="B25" s="56" t="s">
        <v>191</v>
      </c>
      <c r="E25" s="111">
        <v>-913445</v>
      </c>
      <c r="F25" s="111"/>
      <c r="G25" s="147">
        <v>-694073</v>
      </c>
      <c r="H25" s="111"/>
      <c r="I25" s="147" t="s">
        <v>131</v>
      </c>
      <c r="J25" s="111"/>
      <c r="K25" s="111">
        <v>0</v>
      </c>
    </row>
    <row r="26" spans="1:11" s="57" customFormat="1" ht="15" customHeight="1" x14ac:dyDescent="0.2">
      <c r="B26" s="56" t="s">
        <v>145</v>
      </c>
      <c r="C26" s="150"/>
      <c r="E26" s="111">
        <v>2183373</v>
      </c>
      <c r="F26" s="111"/>
      <c r="G26" s="57">
        <v>845</v>
      </c>
      <c r="H26" s="111"/>
      <c r="I26" s="111">
        <v>2168594</v>
      </c>
      <c r="J26" s="111"/>
      <c r="K26" s="111" t="s">
        <v>131</v>
      </c>
    </row>
    <row r="27" spans="1:11" ht="15" customHeight="1" x14ac:dyDescent="0.2">
      <c r="A27" s="57"/>
      <c r="B27" s="56" t="s">
        <v>146</v>
      </c>
      <c r="C27" s="134">
        <v>19</v>
      </c>
      <c r="E27" s="111">
        <v>1567984</v>
      </c>
      <c r="F27" s="111"/>
      <c r="G27" s="136">
        <v>1558597</v>
      </c>
      <c r="H27" s="111"/>
      <c r="I27" s="111">
        <v>476180</v>
      </c>
      <c r="J27" s="111"/>
      <c r="K27" s="111">
        <v>468296</v>
      </c>
    </row>
    <row r="28" spans="1:11" ht="15" customHeight="1" x14ac:dyDescent="0.2">
      <c r="A28" s="57"/>
      <c r="B28" s="56" t="s">
        <v>199</v>
      </c>
      <c r="E28" s="111"/>
      <c r="F28" s="111"/>
      <c r="H28" s="111"/>
      <c r="I28" s="111"/>
      <c r="J28" s="111"/>
      <c r="K28" s="111"/>
    </row>
    <row r="29" spans="1:11" ht="15" customHeight="1" x14ac:dyDescent="0.2">
      <c r="A29" s="57"/>
      <c r="B29" s="56" t="s">
        <v>200</v>
      </c>
      <c r="C29" s="134">
        <v>19</v>
      </c>
      <c r="E29" s="111">
        <v>-1626037</v>
      </c>
      <c r="F29" s="111"/>
      <c r="G29" s="147" t="s">
        <v>131</v>
      </c>
      <c r="H29" s="111"/>
      <c r="I29" s="111">
        <v>-1450163</v>
      </c>
      <c r="J29" s="111"/>
      <c r="K29" s="111" t="s">
        <v>131</v>
      </c>
    </row>
    <row r="30" spans="1:11" ht="15" customHeight="1" x14ac:dyDescent="0.2">
      <c r="A30" s="57"/>
      <c r="B30" s="56" t="s">
        <v>50</v>
      </c>
      <c r="C30" s="134">
        <v>23</v>
      </c>
      <c r="E30" s="147">
        <v>-1925380</v>
      </c>
      <c r="F30" s="147"/>
      <c r="G30" s="136">
        <v>-1091970</v>
      </c>
      <c r="H30" s="147"/>
      <c r="I30" s="147">
        <v>-6336496</v>
      </c>
      <c r="J30" s="147"/>
      <c r="K30" s="147">
        <v>-6578248</v>
      </c>
    </row>
    <row r="31" spans="1:11" ht="15" customHeight="1" x14ac:dyDescent="0.2">
      <c r="A31" s="57"/>
      <c r="B31" s="56" t="s">
        <v>42</v>
      </c>
      <c r="E31" s="151">
        <v>642055</v>
      </c>
      <c r="F31" s="111"/>
      <c r="G31" s="141">
        <v>2069163</v>
      </c>
      <c r="H31" s="111"/>
      <c r="I31" s="112">
        <v>107901</v>
      </c>
      <c r="J31" s="111"/>
      <c r="K31" s="151">
        <v>1531177</v>
      </c>
    </row>
    <row r="32" spans="1:11" ht="3.95" customHeight="1" x14ac:dyDescent="0.2">
      <c r="A32" s="56"/>
      <c r="B32" s="56"/>
      <c r="E32" s="147"/>
      <c r="F32" s="147"/>
      <c r="H32" s="147"/>
      <c r="I32" s="147"/>
      <c r="J32" s="147"/>
      <c r="K32" s="147"/>
    </row>
    <row r="33" spans="1:12" ht="15" customHeight="1" x14ac:dyDescent="0.2">
      <c r="A33" s="57"/>
      <c r="B33" s="49"/>
      <c r="E33" s="147">
        <f>SUM(E9:E31)</f>
        <v>115895606</v>
      </c>
      <c r="F33" s="111"/>
      <c r="G33" s="147">
        <f>SUM(G9:G31)</f>
        <v>73730512</v>
      </c>
      <c r="H33" s="147"/>
      <c r="I33" s="147">
        <f>SUM(I9:I31)</f>
        <v>17548886</v>
      </c>
      <c r="J33" s="147"/>
      <c r="K33" s="147">
        <f>SUM(K9:K31)</f>
        <v>10043363</v>
      </c>
    </row>
    <row r="34" spans="1:12" ht="15" customHeight="1" x14ac:dyDescent="0.2">
      <c r="A34" s="56" t="s">
        <v>53</v>
      </c>
      <c r="B34" s="56"/>
      <c r="E34" s="147"/>
      <c r="F34" s="147"/>
      <c r="H34" s="147"/>
      <c r="I34" s="147"/>
      <c r="J34" s="147"/>
      <c r="K34" s="147"/>
    </row>
    <row r="35" spans="1:12" ht="15" customHeight="1" x14ac:dyDescent="0.2">
      <c r="B35" s="58" t="s">
        <v>54</v>
      </c>
      <c r="C35" s="134">
        <v>10</v>
      </c>
      <c r="E35" s="111">
        <v>36812942</v>
      </c>
      <c r="F35" s="111"/>
      <c r="G35" s="136">
        <v>18158004</v>
      </c>
      <c r="H35" s="111"/>
      <c r="I35" s="111">
        <v>27608053</v>
      </c>
      <c r="J35" s="111"/>
      <c r="K35" s="115">
        <v>-14243943</v>
      </c>
      <c r="L35" s="57"/>
    </row>
    <row r="36" spans="1:12" ht="15" customHeight="1" x14ac:dyDescent="0.2">
      <c r="B36" s="58" t="s">
        <v>114</v>
      </c>
      <c r="C36" s="134">
        <v>11</v>
      </c>
      <c r="E36" s="147">
        <v>-4665611</v>
      </c>
      <c r="F36" s="147"/>
      <c r="G36" s="136">
        <v>302181</v>
      </c>
      <c r="H36" s="147"/>
      <c r="I36" s="147">
        <v>-925804</v>
      </c>
      <c r="J36" s="147"/>
      <c r="K36" s="152">
        <v>-1921874</v>
      </c>
      <c r="L36" s="57"/>
    </row>
    <row r="37" spans="1:12" ht="15" customHeight="1" x14ac:dyDescent="0.2">
      <c r="B37" s="58" t="s">
        <v>115</v>
      </c>
      <c r="E37" s="147">
        <v>277282</v>
      </c>
      <c r="F37" s="111"/>
      <c r="G37" s="136">
        <v>-522943</v>
      </c>
      <c r="H37" s="111"/>
      <c r="I37" s="111">
        <v>522511</v>
      </c>
      <c r="J37" s="111"/>
      <c r="K37" s="115">
        <v>-522511</v>
      </c>
      <c r="L37" s="57"/>
    </row>
    <row r="38" spans="1:12" ht="15" customHeight="1" x14ac:dyDescent="0.2">
      <c r="A38" s="58"/>
      <c r="B38" s="56" t="s">
        <v>55</v>
      </c>
      <c r="E38" s="147">
        <v>676653</v>
      </c>
      <c r="F38" s="111"/>
      <c r="G38" s="136">
        <v>4063771</v>
      </c>
      <c r="H38" s="111"/>
      <c r="I38" s="111">
        <v>349998</v>
      </c>
      <c r="J38" s="147"/>
      <c r="K38" s="152">
        <v>701690</v>
      </c>
      <c r="L38" s="57"/>
    </row>
    <row r="39" spans="1:12" ht="15" customHeight="1" x14ac:dyDescent="0.2">
      <c r="A39" s="58"/>
      <c r="B39" s="58" t="s">
        <v>116</v>
      </c>
      <c r="C39" s="150">
        <v>9</v>
      </c>
      <c r="D39" s="57"/>
      <c r="E39" s="147">
        <v>857582</v>
      </c>
      <c r="F39" s="147"/>
      <c r="G39" s="136">
        <v>538900</v>
      </c>
      <c r="H39" s="147"/>
      <c r="I39" s="147">
        <v>857582</v>
      </c>
      <c r="J39" s="147"/>
      <c r="K39" s="152">
        <v>163030</v>
      </c>
      <c r="L39" s="57"/>
    </row>
    <row r="40" spans="1:12" ht="15" customHeight="1" x14ac:dyDescent="0.2">
      <c r="A40" s="58"/>
      <c r="B40" s="56" t="s">
        <v>56</v>
      </c>
      <c r="E40" s="147">
        <v>356696</v>
      </c>
      <c r="F40" s="147"/>
      <c r="G40" s="136">
        <v>-60572</v>
      </c>
      <c r="H40" s="147"/>
      <c r="I40" s="147">
        <v>210380</v>
      </c>
      <c r="J40" s="147"/>
      <c r="K40" s="152">
        <v>-122927</v>
      </c>
      <c r="L40" s="57"/>
    </row>
    <row r="41" spans="1:12" ht="15" customHeight="1" x14ac:dyDescent="0.2">
      <c r="B41" s="58" t="s">
        <v>57</v>
      </c>
      <c r="C41" s="134">
        <v>17</v>
      </c>
      <c r="E41" s="147">
        <v>-41358360</v>
      </c>
      <c r="F41" s="147"/>
      <c r="G41" s="136">
        <v>-22076047</v>
      </c>
      <c r="H41" s="147"/>
      <c r="I41" s="147">
        <v>-29903713</v>
      </c>
      <c r="J41" s="147"/>
      <c r="K41" s="152">
        <v>-2506951</v>
      </c>
      <c r="L41" s="57"/>
    </row>
    <row r="42" spans="1:12" ht="15" customHeight="1" x14ac:dyDescent="0.2">
      <c r="B42" s="58" t="s">
        <v>58</v>
      </c>
      <c r="E42" s="153">
        <v>-647093</v>
      </c>
      <c r="F42" s="153"/>
      <c r="G42" s="136">
        <v>-4441851</v>
      </c>
      <c r="H42" s="153"/>
      <c r="I42" s="111">
        <v>-109362</v>
      </c>
      <c r="J42" s="153"/>
      <c r="K42" s="154">
        <v>2232812</v>
      </c>
      <c r="L42" s="57"/>
    </row>
    <row r="43" spans="1:12" ht="15" customHeight="1" x14ac:dyDescent="0.2">
      <c r="A43" s="58"/>
      <c r="B43" s="65" t="s">
        <v>181</v>
      </c>
      <c r="C43" s="134">
        <v>19</v>
      </c>
      <c r="E43" s="153" t="s">
        <v>131</v>
      </c>
      <c r="F43" s="143"/>
      <c r="G43" s="146">
        <v>-249888</v>
      </c>
      <c r="H43" s="143"/>
      <c r="I43" s="153" t="s">
        <v>131</v>
      </c>
      <c r="J43" s="143"/>
      <c r="K43" s="154" t="s">
        <v>131</v>
      </c>
      <c r="L43" s="143"/>
    </row>
    <row r="44" spans="1:12" ht="15" customHeight="1" x14ac:dyDescent="0.2">
      <c r="A44" s="58"/>
      <c r="B44" s="65" t="s">
        <v>190</v>
      </c>
      <c r="C44" s="48"/>
      <c r="E44" s="151">
        <v>-226543</v>
      </c>
      <c r="F44" s="48"/>
      <c r="G44" s="151" t="s">
        <v>131</v>
      </c>
      <c r="H44" s="240"/>
      <c r="I44" s="151" t="s">
        <v>131</v>
      </c>
      <c r="J44" s="240"/>
      <c r="K44" s="155" t="s">
        <v>131</v>
      </c>
    </row>
    <row r="45" spans="1:12" ht="3.95" customHeight="1" x14ac:dyDescent="0.2">
      <c r="A45" s="56"/>
      <c r="B45" s="56"/>
      <c r="E45" s="147"/>
      <c r="F45" s="147"/>
      <c r="H45" s="147"/>
      <c r="I45" s="147"/>
      <c r="J45" s="147"/>
      <c r="K45" s="147"/>
    </row>
    <row r="46" spans="1:12" ht="15" customHeight="1" x14ac:dyDescent="0.2">
      <c r="A46" s="56" t="s">
        <v>59</v>
      </c>
      <c r="B46" s="56"/>
      <c r="E46" s="147">
        <f>SUM(E33:E44)</f>
        <v>107979154</v>
      </c>
      <c r="F46" s="111"/>
      <c r="G46" s="147">
        <f>SUM(G33:G43)</f>
        <v>69442067</v>
      </c>
      <c r="H46" s="147">
        <f>SUM(H33:H43)</f>
        <v>0</v>
      </c>
      <c r="I46" s="147">
        <f>SUM(I33:I43)</f>
        <v>16158531</v>
      </c>
      <c r="J46" s="147"/>
      <c r="K46" s="147">
        <f>SUM(K33:K43)</f>
        <v>-6177311</v>
      </c>
      <c r="L46" s="147"/>
    </row>
    <row r="47" spans="1:12" ht="15" customHeight="1" x14ac:dyDescent="0.2">
      <c r="A47" s="56"/>
      <c r="B47" s="56" t="s">
        <v>50</v>
      </c>
      <c r="E47" s="111">
        <v>1066113</v>
      </c>
      <c r="F47" s="111"/>
      <c r="G47" s="115">
        <v>809654</v>
      </c>
      <c r="H47" s="111"/>
      <c r="I47" s="111">
        <v>239146</v>
      </c>
      <c r="J47" s="111"/>
      <c r="K47" s="115">
        <v>441580</v>
      </c>
      <c r="L47" s="115"/>
    </row>
    <row r="48" spans="1:12" ht="15" customHeight="1" x14ac:dyDescent="0.2">
      <c r="B48" s="48" t="s">
        <v>104</v>
      </c>
      <c r="E48" s="147">
        <v>-669890</v>
      </c>
      <c r="F48" s="147"/>
      <c r="G48" s="152">
        <v>-2175853</v>
      </c>
      <c r="H48" s="147"/>
      <c r="I48" s="147">
        <v>-107901</v>
      </c>
      <c r="J48" s="147"/>
      <c r="K48" s="152">
        <v>-1620137</v>
      </c>
      <c r="L48" s="152"/>
    </row>
    <row r="49" spans="1:12" ht="15" customHeight="1" x14ac:dyDescent="0.2">
      <c r="A49" s="56"/>
      <c r="B49" s="56" t="s">
        <v>105</v>
      </c>
      <c r="E49" s="111">
        <v>10717900</v>
      </c>
      <c r="F49" s="111"/>
      <c r="G49" s="115">
        <v>7610017</v>
      </c>
      <c r="H49" s="111"/>
      <c r="I49" s="111">
        <v>3773269</v>
      </c>
      <c r="J49" s="111"/>
      <c r="K49" s="115">
        <v>5014344</v>
      </c>
      <c r="L49" s="115"/>
    </row>
    <row r="50" spans="1:12" ht="15" customHeight="1" x14ac:dyDescent="0.2">
      <c r="A50" s="60"/>
      <c r="B50" s="48" t="s">
        <v>106</v>
      </c>
      <c r="E50" s="151">
        <v>-17557282</v>
      </c>
      <c r="F50" s="153"/>
      <c r="G50" s="155">
        <v>-23011554</v>
      </c>
      <c r="H50" s="153"/>
      <c r="I50" s="151">
        <v>-4690472</v>
      </c>
      <c r="J50" s="153"/>
      <c r="K50" s="155">
        <v>-4770650</v>
      </c>
    </row>
    <row r="51" spans="1:12" ht="3.95" customHeight="1" x14ac:dyDescent="0.2">
      <c r="A51" s="56"/>
      <c r="B51" s="56"/>
      <c r="E51" s="147"/>
      <c r="F51" s="147"/>
      <c r="H51" s="147"/>
      <c r="I51" s="147"/>
      <c r="J51" s="147"/>
      <c r="K51" s="147"/>
    </row>
    <row r="52" spans="1:12" ht="15" customHeight="1" x14ac:dyDescent="0.2">
      <c r="A52" s="56" t="s">
        <v>160</v>
      </c>
      <c r="B52" s="56"/>
      <c r="E52" s="151">
        <f>SUM(E46:E50)</f>
        <v>101535995</v>
      </c>
      <c r="F52" s="153"/>
      <c r="G52" s="151">
        <f>SUM(G46:G50)</f>
        <v>52674331</v>
      </c>
      <c r="H52" s="153"/>
      <c r="I52" s="151">
        <f>SUM(I46:I50)</f>
        <v>15372573</v>
      </c>
      <c r="J52" s="153"/>
      <c r="K52" s="151">
        <f>SUM(K46:K50)</f>
        <v>-7112174</v>
      </c>
    </row>
    <row r="53" spans="1:12" ht="18" x14ac:dyDescent="0.2">
      <c r="A53" s="56"/>
      <c r="B53" s="56"/>
      <c r="E53" s="153"/>
      <c r="F53" s="153"/>
      <c r="G53" s="153"/>
      <c r="H53" s="153"/>
      <c r="I53" s="153"/>
      <c r="J53" s="153"/>
      <c r="K53" s="153"/>
    </row>
    <row r="54" spans="1:12" s="143" customFormat="1" ht="21.95" customHeight="1" x14ac:dyDescent="0.2">
      <c r="A54" s="254" t="str">
        <f>+'8'!A33:G33</f>
        <v>หมายเหตุประกอบงบการเงินรวมและงบการเงินเฉพาะบริษัทในหน้า 11 ถึง 53 เป็นส่วนหนึ่งของงบการเงินนี้</v>
      </c>
      <c r="B54" s="254"/>
      <c r="C54" s="254"/>
      <c r="D54" s="254"/>
      <c r="E54" s="254"/>
      <c r="F54" s="254"/>
      <c r="G54" s="254"/>
      <c r="H54" s="254"/>
      <c r="I54" s="254"/>
      <c r="J54" s="140"/>
      <c r="K54" s="140"/>
    </row>
    <row r="55" spans="1:12" s="143" customFormat="1" ht="20.100000000000001" customHeight="1" x14ac:dyDescent="0.2">
      <c r="A55" s="68"/>
      <c r="B55" s="68"/>
      <c r="C55" s="68"/>
      <c r="D55" s="68"/>
      <c r="E55" s="113"/>
      <c r="F55" s="113"/>
      <c r="G55" s="113"/>
      <c r="H55" s="113"/>
      <c r="I55" s="113"/>
      <c r="J55" s="145"/>
      <c r="K55" s="145">
        <v>9</v>
      </c>
    </row>
    <row r="56" spans="1:12" ht="17.100000000000001" customHeight="1" x14ac:dyDescent="0.2">
      <c r="A56" s="47" t="str">
        <f>+A1</f>
        <v>บริษัท แม็ทชิ่ง แม็กซิไมซ์ โซลูชั่น จำกัด (มหาชน)</v>
      </c>
    </row>
    <row r="57" spans="1:12" ht="17.100000000000001" customHeight="1" x14ac:dyDescent="0.2">
      <c r="A57" s="53" t="s">
        <v>153</v>
      </c>
    </row>
    <row r="58" spans="1:12" ht="17.100000000000001" customHeight="1" x14ac:dyDescent="0.2">
      <c r="A58" s="137" t="str">
        <f>+A3</f>
        <v>สำหรับปีสิ้นสุดวันที่ 31 ธันวาคม พ.ศ. 2555 และ พ.ศ. 2554</v>
      </c>
      <c r="B58" s="138"/>
      <c r="C58" s="139"/>
      <c r="D58" s="138"/>
      <c r="E58" s="140"/>
      <c r="F58" s="140"/>
      <c r="G58" s="141"/>
      <c r="H58" s="140"/>
      <c r="I58" s="140"/>
      <c r="J58" s="140"/>
      <c r="K58" s="140"/>
    </row>
    <row r="59" spans="1:12" ht="17.100000000000001" customHeight="1" x14ac:dyDescent="0.2">
      <c r="A59" s="142"/>
      <c r="B59" s="143"/>
      <c r="C59" s="144"/>
      <c r="D59" s="143"/>
      <c r="E59" s="145"/>
      <c r="F59" s="145"/>
      <c r="G59" s="146"/>
      <c r="H59" s="145"/>
      <c r="I59" s="145"/>
      <c r="J59" s="145"/>
      <c r="K59" s="145"/>
    </row>
    <row r="60" spans="1:12" ht="17.100000000000001" customHeight="1" x14ac:dyDescent="0.2">
      <c r="B60" s="1"/>
      <c r="C60" s="6"/>
      <c r="D60" s="2"/>
      <c r="E60" s="253" t="s">
        <v>175</v>
      </c>
      <c r="F60" s="253"/>
      <c r="G60" s="253"/>
      <c r="H60" s="108"/>
      <c r="I60" s="253" t="s">
        <v>176</v>
      </c>
      <c r="J60" s="253"/>
      <c r="K60" s="253"/>
    </row>
    <row r="61" spans="1:12" ht="17.100000000000001" customHeight="1" x14ac:dyDescent="0.2">
      <c r="B61" s="5"/>
      <c r="C61" s="48"/>
      <c r="E61" s="127" t="s">
        <v>15</v>
      </c>
      <c r="F61" s="127"/>
      <c r="G61" s="128" t="s">
        <v>16</v>
      </c>
      <c r="H61" s="127"/>
      <c r="I61" s="127" t="s">
        <v>15</v>
      </c>
      <c r="J61" s="127"/>
      <c r="K61" s="127" t="s">
        <v>16</v>
      </c>
    </row>
    <row r="62" spans="1:12" ht="17.100000000000001" customHeight="1" x14ac:dyDescent="0.2">
      <c r="B62" s="5"/>
      <c r="C62" s="54" t="s">
        <v>0</v>
      </c>
      <c r="E62" s="110" t="s">
        <v>88</v>
      </c>
      <c r="F62" s="109"/>
      <c r="G62" s="110" t="s">
        <v>88</v>
      </c>
      <c r="H62" s="109"/>
      <c r="I62" s="110" t="s">
        <v>88</v>
      </c>
      <c r="J62" s="109"/>
      <c r="K62" s="110" t="s">
        <v>88</v>
      </c>
    </row>
    <row r="63" spans="1:12" ht="17.100000000000001" customHeight="1" x14ac:dyDescent="0.2">
      <c r="A63" s="55" t="s">
        <v>49</v>
      </c>
      <c r="B63" s="55"/>
      <c r="E63" s="147"/>
      <c r="F63" s="147"/>
      <c r="G63" s="147"/>
      <c r="H63" s="147"/>
      <c r="I63" s="147"/>
      <c r="J63" s="147"/>
      <c r="K63" s="147"/>
    </row>
    <row r="64" spans="1:12" ht="17.100000000000001" customHeight="1" x14ac:dyDescent="0.2">
      <c r="A64" s="48" t="s">
        <v>80</v>
      </c>
      <c r="B64" s="57"/>
      <c r="E64" s="147" t="s">
        <v>131</v>
      </c>
      <c r="F64" s="147"/>
      <c r="G64" s="115">
        <v>-30477036</v>
      </c>
      <c r="H64" s="111"/>
      <c r="I64" s="111" t="s">
        <v>131</v>
      </c>
      <c r="J64" s="111"/>
      <c r="K64" s="115">
        <v>-20000000</v>
      </c>
    </row>
    <row r="65" spans="1:11" ht="17.100000000000001" customHeight="1" x14ac:dyDescent="0.2">
      <c r="A65" s="48" t="s">
        <v>135</v>
      </c>
      <c r="B65" s="57"/>
      <c r="E65" s="147">
        <v>31523377</v>
      </c>
      <c r="F65" s="147"/>
      <c r="G65" s="115" t="s">
        <v>131</v>
      </c>
      <c r="H65" s="111"/>
      <c r="I65" s="111">
        <v>20000000</v>
      </c>
      <c r="J65" s="111"/>
      <c r="K65" s="115" t="s">
        <v>131</v>
      </c>
    </row>
    <row r="66" spans="1:11" ht="17.100000000000001" customHeight="1" x14ac:dyDescent="0.2">
      <c r="A66" s="48" t="s">
        <v>107</v>
      </c>
      <c r="B66" s="57"/>
      <c r="C66" s="134">
        <v>29.5</v>
      </c>
      <c r="E66" s="111" t="s">
        <v>131</v>
      </c>
      <c r="F66" s="111"/>
      <c r="G66" s="115" t="s">
        <v>131</v>
      </c>
      <c r="H66" s="147"/>
      <c r="I66" s="147">
        <v>-23770000</v>
      </c>
      <c r="J66" s="147"/>
      <c r="K66" s="152">
        <v>-16650000</v>
      </c>
    </row>
    <row r="67" spans="1:11" ht="17.100000000000001" customHeight="1" x14ac:dyDescent="0.2">
      <c r="A67" s="57" t="s">
        <v>79</v>
      </c>
      <c r="B67" s="55"/>
      <c r="E67" s="111" t="s">
        <v>131</v>
      </c>
      <c r="F67" s="111"/>
      <c r="G67" s="115" t="s">
        <v>131</v>
      </c>
      <c r="H67" s="111"/>
      <c r="I67" s="111" t="s">
        <v>131</v>
      </c>
      <c r="J67" s="147"/>
      <c r="K67" s="152">
        <v>-68000000</v>
      </c>
    </row>
    <row r="68" spans="1:11" ht="17.100000000000001" customHeight="1" x14ac:dyDescent="0.2">
      <c r="A68" s="61" t="s">
        <v>205</v>
      </c>
      <c r="B68" s="63"/>
      <c r="C68" s="134">
        <v>12</v>
      </c>
      <c r="E68" s="111" t="s">
        <v>131</v>
      </c>
      <c r="F68" s="153"/>
      <c r="G68" s="154" t="s">
        <v>131</v>
      </c>
      <c r="H68" s="154"/>
      <c r="I68" s="135">
        <v>7000000</v>
      </c>
      <c r="J68" s="154"/>
      <c r="K68" s="154" t="s">
        <v>131</v>
      </c>
    </row>
    <row r="69" spans="1:11" ht="17.100000000000001" customHeight="1" x14ac:dyDescent="0.2">
      <c r="A69" s="48" t="s">
        <v>108</v>
      </c>
      <c r="B69" s="57"/>
      <c r="C69" s="134">
        <v>29.5</v>
      </c>
      <c r="E69" s="111" t="s">
        <v>131</v>
      </c>
      <c r="F69" s="111"/>
      <c r="G69" s="115" t="s">
        <v>131</v>
      </c>
      <c r="H69" s="147"/>
      <c r="I69" s="147">
        <v>26950000</v>
      </c>
      <c r="J69" s="147"/>
      <c r="K69" s="152">
        <v>74500000</v>
      </c>
    </row>
    <row r="70" spans="1:11" ht="17.100000000000001" customHeight="1" x14ac:dyDescent="0.2">
      <c r="A70" s="57" t="s">
        <v>101</v>
      </c>
      <c r="B70" s="55"/>
      <c r="C70" s="134">
        <v>15</v>
      </c>
      <c r="E70" s="147">
        <v>-51287839</v>
      </c>
      <c r="F70" s="111"/>
      <c r="G70" s="152">
        <v>-36210955</v>
      </c>
      <c r="H70" s="111"/>
      <c r="I70" s="111" t="s">
        <v>131</v>
      </c>
      <c r="J70" s="147"/>
      <c r="K70" s="115" t="s">
        <v>131</v>
      </c>
    </row>
    <row r="71" spans="1:11" ht="17.100000000000001" customHeight="1" x14ac:dyDescent="0.2">
      <c r="A71" s="57" t="s">
        <v>90</v>
      </c>
      <c r="B71" s="55"/>
      <c r="C71" s="134">
        <v>14</v>
      </c>
      <c r="E71" s="147">
        <v>-4729995</v>
      </c>
      <c r="F71" s="111"/>
      <c r="G71" s="152">
        <v>-7928808</v>
      </c>
      <c r="H71" s="111"/>
      <c r="I71" s="147">
        <v>-1063413</v>
      </c>
      <c r="J71" s="147"/>
      <c r="K71" s="152">
        <v>-9121400</v>
      </c>
    </row>
    <row r="72" spans="1:11" ht="17.100000000000001" customHeight="1" x14ac:dyDescent="0.2">
      <c r="A72" s="57" t="s">
        <v>102</v>
      </c>
      <c r="B72" s="55"/>
      <c r="E72" s="111">
        <v>3024079</v>
      </c>
      <c r="F72" s="111"/>
      <c r="G72" s="152">
        <v>1009429</v>
      </c>
      <c r="H72" s="111"/>
      <c r="I72" s="111" t="s">
        <v>131</v>
      </c>
      <c r="J72" s="147"/>
      <c r="K72" s="115" t="s">
        <v>131</v>
      </c>
    </row>
    <row r="73" spans="1:11" ht="17.100000000000001" customHeight="1" x14ac:dyDescent="0.2">
      <c r="A73" s="57" t="s">
        <v>91</v>
      </c>
      <c r="B73" s="55"/>
      <c r="E73" s="111">
        <v>1773402</v>
      </c>
      <c r="F73" s="111"/>
      <c r="G73" s="152">
        <v>456818</v>
      </c>
      <c r="H73" s="111"/>
      <c r="I73" s="111">
        <v>243027</v>
      </c>
      <c r="J73" s="147"/>
      <c r="K73" s="115">
        <v>872612</v>
      </c>
    </row>
    <row r="74" spans="1:11" ht="17.100000000000001" customHeight="1" x14ac:dyDescent="0.2">
      <c r="A74" s="57" t="s">
        <v>92</v>
      </c>
      <c r="B74" s="55"/>
      <c r="C74" s="134">
        <v>16</v>
      </c>
      <c r="E74" s="147">
        <v>-941300</v>
      </c>
      <c r="F74" s="111"/>
      <c r="G74" s="152">
        <v>-321590</v>
      </c>
      <c r="H74" s="111"/>
      <c r="I74" s="147">
        <v>-68800</v>
      </c>
      <c r="J74" s="147"/>
      <c r="K74" s="115">
        <v>-69990</v>
      </c>
    </row>
    <row r="75" spans="1:11" ht="17.100000000000001" customHeight="1" x14ac:dyDescent="0.2">
      <c r="A75" s="48" t="s">
        <v>81</v>
      </c>
      <c r="B75" s="57"/>
      <c r="E75" s="147">
        <v>959285</v>
      </c>
      <c r="F75" s="147"/>
      <c r="G75" s="115">
        <v>241129</v>
      </c>
      <c r="H75" s="147"/>
      <c r="I75" s="147">
        <v>509537</v>
      </c>
      <c r="J75" s="147"/>
      <c r="K75" s="115">
        <v>64801</v>
      </c>
    </row>
    <row r="76" spans="1:11" ht="17.100000000000001" customHeight="1" x14ac:dyDescent="0.2">
      <c r="A76" s="48" t="s">
        <v>82</v>
      </c>
      <c r="B76" s="57"/>
      <c r="E76" s="111" t="s">
        <v>131</v>
      </c>
      <c r="F76" s="111"/>
      <c r="G76" s="115" t="s">
        <v>131</v>
      </c>
      <c r="H76" s="153"/>
      <c r="I76" s="111">
        <v>5806451</v>
      </c>
      <c r="J76" s="111"/>
      <c r="K76" s="115">
        <v>10134619</v>
      </c>
    </row>
    <row r="77" spans="1:11" ht="17.100000000000001" customHeight="1" x14ac:dyDescent="0.2">
      <c r="A77" s="48" t="s">
        <v>136</v>
      </c>
      <c r="B77" s="57"/>
      <c r="E77" s="112" t="s">
        <v>131</v>
      </c>
      <c r="F77" s="111"/>
      <c r="G77" s="116" t="s">
        <v>131</v>
      </c>
      <c r="H77" s="153"/>
      <c r="I77" s="112">
        <v>626975</v>
      </c>
      <c r="J77" s="111"/>
      <c r="K77" s="116">
        <v>35696385</v>
      </c>
    </row>
    <row r="78" spans="1:11" ht="6" customHeight="1" x14ac:dyDescent="0.2">
      <c r="A78" s="61"/>
      <c r="B78" s="61"/>
      <c r="E78" s="147"/>
      <c r="F78" s="147"/>
      <c r="G78" s="147"/>
      <c r="H78" s="147"/>
      <c r="I78" s="147"/>
      <c r="J78" s="147"/>
      <c r="K78" s="117"/>
    </row>
    <row r="79" spans="1:11" ht="17.100000000000001" customHeight="1" x14ac:dyDescent="0.2">
      <c r="A79" s="59" t="s">
        <v>143</v>
      </c>
      <c r="B79" s="59"/>
      <c r="E79" s="151">
        <f>SUM(E64:E77)</f>
        <v>-19678991</v>
      </c>
      <c r="F79" s="147"/>
      <c r="G79" s="151">
        <f>SUM(G64:G77)</f>
        <v>-73231013</v>
      </c>
      <c r="H79" s="147"/>
      <c r="I79" s="151">
        <f>SUM(I64:I78)</f>
        <v>36233777</v>
      </c>
      <c r="J79" s="147"/>
      <c r="K79" s="151">
        <f>SUM(K64:K77)</f>
        <v>7427027</v>
      </c>
    </row>
    <row r="80" spans="1:11" ht="17.100000000000001" customHeight="1" x14ac:dyDescent="0.2">
      <c r="A80" s="61"/>
      <c r="B80" s="61"/>
      <c r="E80" s="147"/>
      <c r="F80" s="147"/>
      <c r="G80" s="147"/>
      <c r="H80" s="147"/>
      <c r="I80" s="147"/>
      <c r="J80" s="147"/>
      <c r="K80" s="147"/>
    </row>
    <row r="81" spans="1:11" ht="17.100000000000001" customHeight="1" x14ac:dyDescent="0.2">
      <c r="A81" s="62" t="s">
        <v>60</v>
      </c>
      <c r="B81" s="63"/>
      <c r="E81" s="147"/>
      <c r="F81" s="147"/>
      <c r="G81" s="147"/>
      <c r="H81" s="147"/>
      <c r="I81" s="147"/>
      <c r="J81" s="147"/>
      <c r="K81" s="147"/>
    </row>
    <row r="82" spans="1:11" ht="17.100000000000001" customHeight="1" x14ac:dyDescent="0.2">
      <c r="A82" s="63" t="s">
        <v>85</v>
      </c>
      <c r="B82" s="63"/>
      <c r="E82" s="147">
        <v>-361688</v>
      </c>
      <c r="F82" s="153"/>
      <c r="G82" s="154">
        <v>-559406</v>
      </c>
      <c r="H82" s="154"/>
      <c r="I82" s="154">
        <v>-351988</v>
      </c>
      <c r="J82" s="154"/>
      <c r="K82" s="154">
        <v>-43058</v>
      </c>
    </row>
    <row r="83" spans="1:11" ht="17.100000000000001" customHeight="1" x14ac:dyDescent="0.2">
      <c r="A83" s="59" t="s">
        <v>93</v>
      </c>
      <c r="B83" s="63"/>
      <c r="C83" s="134">
        <v>18</v>
      </c>
      <c r="E83" s="153">
        <v>-5004000</v>
      </c>
      <c r="F83" s="153"/>
      <c r="G83" s="154">
        <v>-32517743</v>
      </c>
      <c r="H83" s="154"/>
      <c r="I83" s="154" t="s">
        <v>131</v>
      </c>
      <c r="J83" s="154"/>
      <c r="K83" s="154">
        <v>-24052000</v>
      </c>
    </row>
    <row r="84" spans="1:11" ht="17.100000000000001" customHeight="1" x14ac:dyDescent="0.2">
      <c r="A84" s="61" t="s">
        <v>117</v>
      </c>
      <c r="B84" s="63"/>
      <c r="C84" s="134">
        <v>18</v>
      </c>
      <c r="E84" s="111">
        <v>-480571</v>
      </c>
      <c r="F84" s="153"/>
      <c r="G84" s="154">
        <v>-664756</v>
      </c>
      <c r="H84" s="154"/>
      <c r="I84" s="154">
        <v>-480571</v>
      </c>
      <c r="J84" s="154"/>
      <c r="K84" s="154">
        <v>-664756</v>
      </c>
    </row>
    <row r="85" spans="1:11" ht="17.100000000000001" customHeight="1" x14ac:dyDescent="0.2">
      <c r="A85" s="59" t="s">
        <v>94</v>
      </c>
      <c r="B85" s="63"/>
      <c r="C85" s="134">
        <v>29.6</v>
      </c>
      <c r="E85" s="153" t="s">
        <v>131</v>
      </c>
      <c r="F85" s="111"/>
      <c r="G85" s="115" t="s">
        <v>131</v>
      </c>
      <c r="H85" s="154"/>
      <c r="I85" s="135">
        <v>-7000000</v>
      </c>
      <c r="J85" s="154"/>
      <c r="K85" s="115" t="s">
        <v>131</v>
      </c>
    </row>
    <row r="86" spans="1:11" ht="17.100000000000001" customHeight="1" x14ac:dyDescent="0.2">
      <c r="A86" s="61" t="s">
        <v>137</v>
      </c>
      <c r="B86" s="63"/>
      <c r="C86" s="134">
        <v>27</v>
      </c>
      <c r="E86" s="151">
        <v>-10365752</v>
      </c>
      <c r="F86" s="153"/>
      <c r="G86" s="155">
        <v>-18943681</v>
      </c>
      <c r="H86" s="154"/>
      <c r="I86" s="155">
        <v>-10365752</v>
      </c>
      <c r="J86" s="154"/>
      <c r="K86" s="155">
        <v>-18140066</v>
      </c>
    </row>
    <row r="87" spans="1:11" ht="6" customHeight="1" x14ac:dyDescent="0.2">
      <c r="A87" s="61"/>
      <c r="B87" s="61"/>
      <c r="E87" s="147"/>
      <c r="F87" s="147"/>
      <c r="G87" s="48"/>
      <c r="H87" s="48"/>
      <c r="I87" s="48"/>
      <c r="J87" s="48"/>
      <c r="K87" s="48"/>
    </row>
    <row r="88" spans="1:11" ht="17.100000000000001" customHeight="1" x14ac:dyDescent="0.2">
      <c r="A88" s="61" t="s">
        <v>95</v>
      </c>
      <c r="B88" s="61"/>
      <c r="E88" s="151">
        <f>SUM(E82:E86)</f>
        <v>-16212011</v>
      </c>
      <c r="F88" s="153"/>
      <c r="G88" s="151">
        <f>SUM(G82:G87)</f>
        <v>-52685586</v>
      </c>
      <c r="H88" s="153"/>
      <c r="I88" s="151">
        <f>SUM(I82:I86)</f>
        <v>-18198311</v>
      </c>
      <c r="J88" s="153"/>
      <c r="K88" s="151">
        <f>SUM(K82:K86)</f>
        <v>-42899880</v>
      </c>
    </row>
    <row r="89" spans="1:11" ht="17.100000000000001" customHeight="1" x14ac:dyDescent="0.2">
      <c r="A89" s="61"/>
      <c r="B89" s="61"/>
      <c r="E89" s="147"/>
      <c r="F89" s="147"/>
      <c r="G89" s="147"/>
      <c r="H89" s="147"/>
      <c r="I89" s="147"/>
      <c r="J89" s="147"/>
      <c r="K89" s="147"/>
    </row>
    <row r="90" spans="1:11" ht="17.100000000000001" customHeight="1" x14ac:dyDescent="0.2">
      <c r="A90" s="53" t="s">
        <v>61</v>
      </c>
      <c r="B90" s="58"/>
      <c r="E90" s="147">
        <f>SUM(E88,E79,E52)</f>
        <v>65644993</v>
      </c>
      <c r="F90" s="153"/>
      <c r="G90" s="147">
        <f>SUM(G88,G79,G52)</f>
        <v>-73242268</v>
      </c>
      <c r="H90" s="147"/>
      <c r="I90" s="147">
        <f>SUM(I88,I79,I52)</f>
        <v>33408039</v>
      </c>
      <c r="J90" s="147"/>
      <c r="K90" s="147">
        <f>SUM(K88,K79,K52)</f>
        <v>-42585027</v>
      </c>
    </row>
    <row r="91" spans="1:11" ht="17.100000000000001" customHeight="1" x14ac:dyDescent="0.2">
      <c r="A91" s="58" t="s">
        <v>206</v>
      </c>
      <c r="B91" s="58"/>
      <c r="E91" s="151">
        <v>72081520</v>
      </c>
      <c r="F91" s="153"/>
      <c r="G91" s="151">
        <v>145323788</v>
      </c>
      <c r="H91" s="153"/>
      <c r="I91" s="151">
        <v>33022085</v>
      </c>
      <c r="J91" s="147"/>
      <c r="K91" s="151">
        <v>75607112</v>
      </c>
    </row>
    <row r="92" spans="1:11" ht="6" customHeight="1" x14ac:dyDescent="0.2">
      <c r="A92" s="61"/>
      <c r="B92" s="61"/>
      <c r="E92" s="147"/>
      <c r="F92" s="147"/>
      <c r="G92" s="147"/>
      <c r="H92" s="147"/>
      <c r="I92" s="147"/>
      <c r="J92" s="147"/>
      <c r="K92" s="147"/>
    </row>
    <row r="93" spans="1:11" ht="17.100000000000001" customHeight="1" thickBot="1" x14ac:dyDescent="0.25">
      <c r="A93" s="53" t="s">
        <v>207</v>
      </c>
      <c r="B93" s="58"/>
      <c r="E93" s="156">
        <f>SUM(E90:E92)</f>
        <v>137726513</v>
      </c>
      <c r="F93" s="153"/>
      <c r="G93" s="156">
        <f>SUM(G90:G92)</f>
        <v>72081520</v>
      </c>
      <c r="H93" s="153"/>
      <c r="I93" s="156">
        <f>SUM(I90:I92)</f>
        <v>66430124</v>
      </c>
      <c r="J93" s="153"/>
      <c r="K93" s="156">
        <f>SUM(K90:K92)</f>
        <v>33022085</v>
      </c>
    </row>
    <row r="94" spans="1:11" ht="17.100000000000001" customHeight="1" thickTop="1" x14ac:dyDescent="0.2">
      <c r="A94" s="53"/>
      <c r="B94" s="58"/>
      <c r="E94" s="153"/>
      <c r="F94" s="153"/>
      <c r="G94" s="153"/>
      <c r="H94" s="153"/>
      <c r="I94" s="153"/>
      <c r="J94" s="153"/>
      <c r="K94" s="153"/>
    </row>
    <row r="95" spans="1:11" ht="17.100000000000001" customHeight="1" x14ac:dyDescent="0.2">
      <c r="A95" s="56"/>
      <c r="B95" s="56"/>
      <c r="E95" s="147"/>
      <c r="F95" s="147"/>
      <c r="G95" s="147"/>
      <c r="H95" s="147"/>
      <c r="I95" s="147"/>
      <c r="J95" s="147"/>
      <c r="K95" s="147"/>
    </row>
    <row r="96" spans="1:11" ht="17.100000000000001" customHeight="1" x14ac:dyDescent="0.2">
      <c r="A96" s="51" t="s">
        <v>62</v>
      </c>
      <c r="B96" s="157"/>
      <c r="E96" s="147"/>
      <c r="F96" s="147"/>
      <c r="G96" s="147"/>
      <c r="H96" s="147"/>
      <c r="I96" s="147"/>
      <c r="J96" s="147"/>
      <c r="K96" s="147"/>
    </row>
    <row r="97" spans="1:11" ht="6" customHeight="1" x14ac:dyDescent="0.2">
      <c r="A97" s="61"/>
      <c r="B97" s="61"/>
      <c r="E97" s="147"/>
      <c r="F97" s="147"/>
      <c r="G97" s="147"/>
      <c r="H97" s="147"/>
      <c r="I97" s="147"/>
      <c r="J97" s="147"/>
      <c r="K97" s="147"/>
    </row>
    <row r="98" spans="1:11" ht="17.100000000000001" customHeight="1" x14ac:dyDescent="0.2">
      <c r="A98" s="52" t="s">
        <v>118</v>
      </c>
      <c r="B98" s="157"/>
      <c r="C98" s="158"/>
      <c r="D98" s="157"/>
      <c r="E98" s="111">
        <v>178072</v>
      </c>
      <c r="F98" s="111"/>
      <c r="G98" s="111" t="s">
        <v>131</v>
      </c>
      <c r="H98" s="91"/>
      <c r="I98" s="111">
        <v>56514</v>
      </c>
      <c r="J98" s="111"/>
      <c r="K98" s="111" t="s">
        <v>131</v>
      </c>
    </row>
    <row r="99" spans="1:11" ht="17.100000000000001" customHeight="1" x14ac:dyDescent="0.2">
      <c r="A99" s="52" t="s">
        <v>103</v>
      </c>
      <c r="B99" s="157"/>
      <c r="C99" s="158"/>
      <c r="D99" s="157"/>
      <c r="E99" s="111">
        <v>14623113</v>
      </c>
      <c r="F99" s="159"/>
      <c r="G99" s="111">
        <v>895179</v>
      </c>
      <c r="H99" s="91"/>
      <c r="I99" s="111" t="s">
        <v>131</v>
      </c>
      <c r="J99" s="111"/>
      <c r="K99" s="111" t="s">
        <v>131</v>
      </c>
    </row>
    <row r="100" spans="1:11" ht="17.100000000000001" customHeight="1" x14ac:dyDescent="0.2">
      <c r="A100" s="52"/>
      <c r="B100" s="157"/>
      <c r="C100" s="158"/>
      <c r="D100" s="157"/>
      <c r="E100" s="111"/>
      <c r="F100" s="159"/>
      <c r="G100" s="111"/>
      <c r="H100" s="91"/>
      <c r="I100" s="111"/>
      <c r="J100" s="111"/>
      <c r="K100" s="111"/>
    </row>
    <row r="101" spans="1:11" ht="17.100000000000001" customHeight="1" x14ac:dyDescent="0.2">
      <c r="A101" s="52"/>
      <c r="B101" s="157"/>
      <c r="C101" s="158"/>
      <c r="D101" s="157"/>
      <c r="E101" s="111"/>
      <c r="F101" s="159"/>
      <c r="G101" s="111"/>
      <c r="H101" s="91"/>
      <c r="I101" s="111"/>
      <c r="J101" s="111"/>
      <c r="K101" s="111"/>
    </row>
    <row r="102" spans="1:11" ht="17.100000000000001" customHeight="1" x14ac:dyDescent="0.2">
      <c r="A102" s="52"/>
      <c r="B102" s="157"/>
      <c r="C102" s="158"/>
      <c r="D102" s="157"/>
      <c r="E102" s="111"/>
      <c r="F102" s="159"/>
      <c r="G102" s="111"/>
      <c r="H102" s="91"/>
      <c r="I102" s="111"/>
      <c r="J102" s="111"/>
      <c r="K102" s="111"/>
    </row>
    <row r="103" spans="1:11" ht="17.100000000000001" customHeight="1" x14ac:dyDescent="0.2">
      <c r="A103" s="52"/>
      <c r="B103" s="157"/>
      <c r="C103" s="158"/>
      <c r="D103" s="157"/>
      <c r="E103" s="111"/>
      <c r="F103" s="159"/>
      <c r="G103" s="111"/>
      <c r="H103" s="91"/>
      <c r="I103" s="111"/>
      <c r="J103" s="111"/>
      <c r="K103" s="111"/>
    </row>
    <row r="104" spans="1:11" ht="12.75" customHeight="1" x14ac:dyDescent="0.2">
      <c r="C104" s="158"/>
      <c r="D104" s="157"/>
      <c r="E104" s="159"/>
      <c r="F104" s="159"/>
      <c r="G104" s="159"/>
      <c r="H104" s="91">
        <v>2850941</v>
      </c>
      <c r="I104" s="114"/>
      <c r="J104" s="91">
        <v>3411182</v>
      </c>
      <c r="K104" s="148"/>
    </row>
    <row r="105" spans="1:11" ht="21.95" customHeight="1" x14ac:dyDescent="0.2">
      <c r="A105" s="254" t="str">
        <f>+A54</f>
        <v>หมายเหตุประกอบงบการเงินรวมและงบการเงินเฉพาะบริษัทในหน้า 11 ถึง 53 เป็นส่วนหนึ่งของงบการเงินนี้</v>
      </c>
      <c r="B105" s="254"/>
      <c r="C105" s="254"/>
      <c r="D105" s="254"/>
      <c r="E105" s="254"/>
      <c r="F105" s="254"/>
      <c r="G105" s="254"/>
      <c r="H105" s="254"/>
      <c r="I105" s="254"/>
      <c r="J105" s="140"/>
      <c r="K105" s="140"/>
    </row>
    <row r="106" spans="1:11" ht="20.100000000000001" customHeight="1" x14ac:dyDescent="0.2">
      <c r="K106" s="135">
        <v>10</v>
      </c>
    </row>
    <row r="112" spans="1:11" ht="15.95" customHeight="1" x14ac:dyDescent="0.4">
      <c r="I112" s="160"/>
    </row>
    <row r="113" spans="9:9" ht="15.95" customHeight="1" x14ac:dyDescent="0.4">
      <c r="I113" s="160"/>
    </row>
    <row r="114" spans="9:9" ht="15.95" customHeight="1" x14ac:dyDescent="0.2">
      <c r="I114" s="161"/>
    </row>
    <row r="115" spans="9:9" ht="15.95" customHeight="1" x14ac:dyDescent="0.2">
      <c r="I115" s="161"/>
    </row>
    <row r="116" spans="9:9" ht="15.95" customHeight="1" x14ac:dyDescent="0.2">
      <c r="I116" s="161"/>
    </row>
    <row r="117" spans="9:9" ht="15.95" customHeight="1" x14ac:dyDescent="0.2">
      <c r="I117" s="161"/>
    </row>
  </sheetData>
  <mergeCells count="6">
    <mergeCell ref="I5:K5"/>
    <mergeCell ref="E5:G5"/>
    <mergeCell ref="A105:I105"/>
    <mergeCell ref="A54:I54"/>
    <mergeCell ref="E60:G60"/>
    <mergeCell ref="I60:K60"/>
  </mergeCells>
  <pageMargins left="0.98425196850393704" right="0.51181102362204722" top="0.51181102362204722" bottom="0.39370078740157483" header="0.47244094488188981" footer="0.39370078740157483"/>
  <pageSetup paperSize="9" scale="96" firstPageNumber="8" fitToHeight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3-5</vt:lpstr>
      <vt:lpstr>6</vt:lpstr>
      <vt:lpstr>7</vt:lpstr>
      <vt:lpstr>8</vt:lpstr>
      <vt:lpstr>9-10</vt:lpstr>
      <vt:lpstr>'8'!Print_Area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account-008</cp:lastModifiedBy>
  <cp:lastPrinted>2013-02-20T18:39:23Z</cp:lastPrinted>
  <dcterms:created xsi:type="dcterms:W3CDTF">2012-05-02T03:30:32Z</dcterms:created>
  <dcterms:modified xsi:type="dcterms:W3CDTF">2013-03-15T03:51:49Z</dcterms:modified>
</cp:coreProperties>
</file>